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13_ncr:1_{3FECA14E-DD00-4F07-98D9-8FAF082C72B4}" xr6:coauthVersionLast="47" xr6:coauthVersionMax="47" xr10:uidLastSave="{00000000-0000-0000-0000-000000000000}"/>
  <workbookProtection workbookAlgorithmName="SHA-512" workbookHashValue="QYTeirjSuXWtB4vTqGBj5YPjU7PXwpxmkxLct+ERL6Vli+3wG3kfdZ33NIZR8dcrxHIbfDi8/Yo47PYcx0b1Wg==" workbookSaltValue="lOGG6P+6Q/1isrWQECp/Kg==" workbookSpinCount="100000" lockStructure="1"/>
  <bookViews>
    <workbookView xWindow="-108" yWindow="-108" windowWidth="23256" windowHeight="12576" tabRatio="791" activeTab="4" xr2:uid="{00000000-000D-0000-FFFF-FFFF00000000}"/>
  </bookViews>
  <sheets>
    <sheet name="2023 LDW fish" sheetId="77" r:id="rId1"/>
    <sheet name="2023 Fish Processing" sheetId="80" r:id="rId2"/>
    <sheet name="2023 Thawed mass" sheetId="81" r:id="rId3"/>
    <sheet name="Fish Processing Form OLD" sheetId="41" state="hidden" r:id="rId4"/>
    <sheet name="2023 COC IDs" sheetId="49" r:id="rId5"/>
  </sheets>
  <definedNames>
    <definedName name="_xlnm._FilterDatabase" localSheetId="1" hidden="1">'2023 Fish Processing'!$A$3:$AC$627</definedName>
    <definedName name="_xlnm._FilterDatabase" localSheetId="0" hidden="1">'2023 LDW fish'!$D$2:$S$626</definedName>
    <definedName name="_xlnm._FilterDatabase" localSheetId="2" hidden="1">'2023 Thawed mass'!$B$2:$E$598</definedName>
    <definedName name="_xlnm._FilterDatabase" localSheetId="3" hidden="1">'Fish Processing Form OLD'!$A$2:$AA$325</definedName>
    <definedName name="_xlnm.Print_Area" localSheetId="2">'2023 Thawed mass'!$A$1:$H$506</definedName>
    <definedName name="_xlnm.Print_Titles" localSheetId="1">'2023 Fish Processing'!$A:$C,'2023 Fish Processing'!$1:$3</definedName>
    <definedName name="_xlnm.Print_Titles" localSheetId="0">'2023 LDW fish'!$1:$2</definedName>
    <definedName name="_xlnm.Print_Titles" localSheetId="2">'2023 Thawed mass'!$1:$2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69" i="80" l="1"/>
  <c r="U562" i="80"/>
  <c r="U480" i="80"/>
  <c r="U536" i="80"/>
  <c r="U508" i="80"/>
  <c r="U459" i="80"/>
  <c r="U438" i="80"/>
  <c r="U424" i="80"/>
  <c r="U431" i="80"/>
  <c r="N3" i="80" a="1"/>
  <c r="N3" i="80" s="1"/>
  <c r="P395" i="80"/>
  <c r="P226" i="80"/>
  <c r="P227" i="80"/>
  <c r="P228" i="80"/>
  <c r="P229" i="80"/>
  <c r="P230" i="80"/>
  <c r="P231" i="80"/>
  <c r="P232" i="80"/>
  <c r="P233" i="80"/>
  <c r="T124" i="80"/>
  <c r="P137" i="80"/>
  <c r="R4" i="80" l="1"/>
  <c r="T19" i="80"/>
  <c r="U19" i="80" s="1"/>
  <c r="P619" i="80"/>
  <c r="P620" i="80"/>
  <c r="P621" i="80"/>
  <c r="P622" i="80"/>
  <c r="P623" i="80"/>
  <c r="P624" i="80"/>
  <c r="P625" i="80"/>
  <c r="P626" i="80"/>
  <c r="P627" i="80"/>
  <c r="P614" i="80"/>
  <c r="P615" i="80"/>
  <c r="P616" i="80"/>
  <c r="P617" i="80"/>
  <c r="P609" i="80"/>
  <c r="P610" i="80"/>
  <c r="P611" i="80"/>
  <c r="P612" i="80"/>
  <c r="P599" i="80"/>
  <c r="P600" i="80"/>
  <c r="P601" i="80"/>
  <c r="P602" i="80"/>
  <c r="P603" i="80"/>
  <c r="P604" i="80"/>
  <c r="P605" i="80"/>
  <c r="P606" i="80"/>
  <c r="P607" i="80"/>
  <c r="P594" i="80"/>
  <c r="P595" i="80"/>
  <c r="P596" i="80"/>
  <c r="P597" i="80"/>
  <c r="P589" i="80"/>
  <c r="P590" i="80"/>
  <c r="P591" i="80"/>
  <c r="P592" i="80"/>
  <c r="P576" i="80"/>
  <c r="P577" i="80"/>
  <c r="P578" i="80"/>
  <c r="P579" i="80"/>
  <c r="P580" i="80"/>
  <c r="P581" i="80"/>
  <c r="P582" i="80"/>
  <c r="P583" i="80"/>
  <c r="P584" i="80"/>
  <c r="P585" i="80"/>
  <c r="P586" i="80"/>
  <c r="P587" i="80"/>
  <c r="P570" i="80"/>
  <c r="P571" i="80"/>
  <c r="P572" i="80"/>
  <c r="P573" i="80"/>
  <c r="P574" i="80"/>
  <c r="P563" i="80"/>
  <c r="P564" i="80"/>
  <c r="P565" i="80"/>
  <c r="P566" i="80"/>
  <c r="P567" i="80"/>
  <c r="P568" i="80"/>
  <c r="P569" i="80"/>
  <c r="P550" i="80"/>
  <c r="P551" i="80"/>
  <c r="P552" i="80"/>
  <c r="P553" i="80"/>
  <c r="P554" i="80"/>
  <c r="P555" i="80"/>
  <c r="P556" i="80"/>
  <c r="P557" i="80"/>
  <c r="P558" i="80"/>
  <c r="P559" i="80"/>
  <c r="P560" i="80"/>
  <c r="P561" i="80"/>
  <c r="P544" i="80"/>
  <c r="P545" i="80"/>
  <c r="P546" i="80"/>
  <c r="P547" i="80"/>
  <c r="P548" i="80"/>
  <c r="P537" i="80"/>
  <c r="P538" i="80"/>
  <c r="P539" i="80"/>
  <c r="P540" i="80"/>
  <c r="P541" i="80"/>
  <c r="P542" i="80"/>
  <c r="P523" i="80"/>
  <c r="P524" i="80"/>
  <c r="P525" i="80"/>
  <c r="P526" i="80"/>
  <c r="P527" i="80"/>
  <c r="P528" i="80"/>
  <c r="P529" i="80"/>
  <c r="P530" i="80"/>
  <c r="P531" i="80"/>
  <c r="P532" i="80"/>
  <c r="P533" i="80"/>
  <c r="P534" i="80"/>
  <c r="P535" i="80"/>
  <c r="P516" i="80"/>
  <c r="P517" i="80"/>
  <c r="P518" i="80"/>
  <c r="P519" i="80"/>
  <c r="P520" i="80"/>
  <c r="P521" i="80"/>
  <c r="P509" i="80"/>
  <c r="P510" i="80"/>
  <c r="P511" i="80"/>
  <c r="P512" i="80"/>
  <c r="P513" i="80"/>
  <c r="P514" i="80"/>
  <c r="P495" i="80"/>
  <c r="P496" i="80"/>
  <c r="P497" i="80"/>
  <c r="P498" i="80"/>
  <c r="P499" i="80"/>
  <c r="P500" i="80"/>
  <c r="P501" i="80"/>
  <c r="P502" i="80"/>
  <c r="P503" i="80"/>
  <c r="P504" i="80"/>
  <c r="P505" i="80"/>
  <c r="P506" i="80"/>
  <c r="P507" i="80"/>
  <c r="P488" i="80"/>
  <c r="P489" i="80"/>
  <c r="P490" i="80"/>
  <c r="P491" i="80"/>
  <c r="P492" i="80"/>
  <c r="P493" i="80"/>
  <c r="P481" i="80"/>
  <c r="P482" i="80"/>
  <c r="P483" i="80"/>
  <c r="P484" i="80"/>
  <c r="P485" i="80"/>
  <c r="P467" i="80"/>
  <c r="P468" i="80"/>
  <c r="P469" i="80"/>
  <c r="P470" i="80"/>
  <c r="P471" i="80"/>
  <c r="P472" i="80"/>
  <c r="P473" i="80"/>
  <c r="P474" i="80"/>
  <c r="P475" i="80"/>
  <c r="P476" i="80"/>
  <c r="P477" i="80"/>
  <c r="P478" i="80"/>
  <c r="P479" i="80"/>
  <c r="P460" i="80"/>
  <c r="P461" i="80"/>
  <c r="P463" i="80"/>
  <c r="P464" i="80"/>
  <c r="P465" i="80"/>
  <c r="P453" i="80"/>
  <c r="P454" i="80"/>
  <c r="P455" i="80"/>
  <c r="P456" i="80"/>
  <c r="P457" i="80"/>
  <c r="P458" i="80"/>
  <c r="P618" i="80"/>
  <c r="P613" i="80"/>
  <c r="P608" i="80"/>
  <c r="P598" i="80"/>
  <c r="P593" i="80"/>
  <c r="P588" i="80"/>
  <c r="P575" i="80"/>
  <c r="P562" i="80"/>
  <c r="P549" i="80"/>
  <c r="P543" i="80"/>
  <c r="P536" i="80"/>
  <c r="P522" i="80"/>
  <c r="P515" i="80"/>
  <c r="P508" i="80"/>
  <c r="P494" i="80"/>
  <c r="P487" i="80"/>
  <c r="P480" i="80"/>
  <c r="P466" i="80"/>
  <c r="P459" i="80"/>
  <c r="P452" i="80"/>
  <c r="P439" i="80"/>
  <c r="P440" i="80"/>
  <c r="P441" i="80"/>
  <c r="P443" i="80"/>
  <c r="P444" i="80"/>
  <c r="P445" i="80"/>
  <c r="P446" i="80"/>
  <c r="P447" i="80"/>
  <c r="P448" i="80"/>
  <c r="P449" i="80"/>
  <c r="P450" i="80"/>
  <c r="P451" i="80"/>
  <c r="P438" i="80"/>
  <c r="P432" i="80"/>
  <c r="P433" i="80"/>
  <c r="P434" i="80"/>
  <c r="P435" i="80"/>
  <c r="P436" i="80"/>
  <c r="P437" i="80"/>
  <c r="P425" i="80"/>
  <c r="P426" i="80"/>
  <c r="P427" i="80"/>
  <c r="P428" i="80"/>
  <c r="P429" i="80"/>
  <c r="P430" i="80"/>
  <c r="P431" i="80"/>
  <c r="P424" i="80"/>
  <c r="P415" i="80"/>
  <c r="P416" i="80"/>
  <c r="P417" i="80"/>
  <c r="P418" i="80"/>
  <c r="P419" i="80"/>
  <c r="P420" i="80"/>
  <c r="P421" i="80"/>
  <c r="P422" i="80"/>
  <c r="P423" i="80"/>
  <c r="P405" i="80"/>
  <c r="P406" i="80"/>
  <c r="P407" i="80"/>
  <c r="P408" i="80"/>
  <c r="P409" i="80"/>
  <c r="P410" i="80"/>
  <c r="P411" i="80"/>
  <c r="P412" i="80"/>
  <c r="P413" i="80"/>
  <c r="P396" i="80"/>
  <c r="P397" i="80"/>
  <c r="P398" i="80"/>
  <c r="P399" i="80"/>
  <c r="P400" i="80"/>
  <c r="P401" i="80"/>
  <c r="P402" i="80"/>
  <c r="P403" i="80"/>
  <c r="P385" i="80"/>
  <c r="P386" i="80"/>
  <c r="P387" i="80"/>
  <c r="P388" i="80"/>
  <c r="P389" i="80"/>
  <c r="P390" i="80"/>
  <c r="P391" i="80"/>
  <c r="P392" i="80"/>
  <c r="P393" i="80"/>
  <c r="P375" i="80"/>
  <c r="P376" i="80"/>
  <c r="P377" i="80"/>
  <c r="P378" i="80"/>
  <c r="P379" i="80"/>
  <c r="P380" i="80"/>
  <c r="P381" i="80"/>
  <c r="P382" i="80"/>
  <c r="P383" i="80"/>
  <c r="P365" i="80"/>
  <c r="P366" i="80"/>
  <c r="P367" i="80"/>
  <c r="P368" i="80"/>
  <c r="P369" i="80"/>
  <c r="P370" i="80"/>
  <c r="P371" i="80"/>
  <c r="P372" i="80"/>
  <c r="P373" i="80"/>
  <c r="P355" i="80"/>
  <c r="P356" i="80"/>
  <c r="P357" i="80"/>
  <c r="P358" i="80"/>
  <c r="P359" i="80"/>
  <c r="P360" i="80"/>
  <c r="P361" i="80"/>
  <c r="P362" i="80"/>
  <c r="P363" i="80"/>
  <c r="P345" i="80"/>
  <c r="P346" i="80"/>
  <c r="P347" i="80"/>
  <c r="P348" i="80"/>
  <c r="P349" i="80"/>
  <c r="P350" i="80"/>
  <c r="P351" i="80"/>
  <c r="P352" i="80"/>
  <c r="P353" i="80"/>
  <c r="P335" i="80"/>
  <c r="P336" i="80"/>
  <c r="P337" i="80"/>
  <c r="P338" i="80"/>
  <c r="P339" i="80"/>
  <c r="P340" i="80"/>
  <c r="P341" i="80"/>
  <c r="P342" i="80"/>
  <c r="P343" i="80"/>
  <c r="P325" i="80"/>
  <c r="P326" i="80"/>
  <c r="P327" i="80"/>
  <c r="P328" i="80"/>
  <c r="P329" i="80"/>
  <c r="P330" i="80"/>
  <c r="P331" i="80"/>
  <c r="P332" i="80"/>
  <c r="P333" i="80"/>
  <c r="P315" i="80"/>
  <c r="P316" i="80"/>
  <c r="P317" i="80"/>
  <c r="P318" i="80"/>
  <c r="P319" i="80"/>
  <c r="P320" i="80"/>
  <c r="P321" i="80"/>
  <c r="P322" i="80"/>
  <c r="P323" i="80"/>
  <c r="P305" i="80"/>
  <c r="P306" i="80"/>
  <c r="P307" i="80"/>
  <c r="P308" i="80"/>
  <c r="P309" i="80"/>
  <c r="P310" i="80"/>
  <c r="P311" i="80"/>
  <c r="P312" i="80"/>
  <c r="P313" i="80"/>
  <c r="P295" i="80"/>
  <c r="P297" i="80"/>
  <c r="P298" i="80"/>
  <c r="P299" i="80"/>
  <c r="P300" i="80"/>
  <c r="P301" i="80"/>
  <c r="P302" i="80"/>
  <c r="P303" i="80"/>
  <c r="P285" i="80"/>
  <c r="P286" i="80"/>
  <c r="P287" i="80"/>
  <c r="P288" i="80"/>
  <c r="P289" i="80"/>
  <c r="P291" i="80"/>
  <c r="P292" i="80"/>
  <c r="P293" i="80"/>
  <c r="P275" i="80"/>
  <c r="P276" i="80"/>
  <c r="P277" i="80"/>
  <c r="P278" i="80"/>
  <c r="P279" i="80"/>
  <c r="P280" i="80"/>
  <c r="P281" i="80"/>
  <c r="P265" i="80"/>
  <c r="P266" i="80"/>
  <c r="P267" i="80"/>
  <c r="P268" i="80"/>
  <c r="P269" i="80"/>
  <c r="P270" i="80"/>
  <c r="P271" i="80"/>
  <c r="P414" i="80"/>
  <c r="P404" i="80"/>
  <c r="P394" i="80"/>
  <c r="P384" i="80"/>
  <c r="P374" i="80"/>
  <c r="P364" i="80"/>
  <c r="P354" i="80"/>
  <c r="P344" i="80"/>
  <c r="P334" i="80"/>
  <c r="P324" i="80"/>
  <c r="P314" i="80"/>
  <c r="P304" i="80"/>
  <c r="P294" i="80"/>
  <c r="P284" i="80"/>
  <c r="P274" i="80"/>
  <c r="P264" i="80"/>
  <c r="P255" i="80"/>
  <c r="P256" i="80"/>
  <c r="P257" i="80"/>
  <c r="P258" i="80"/>
  <c r="P259" i="80"/>
  <c r="P260" i="80"/>
  <c r="P261" i="80"/>
  <c r="P262" i="80"/>
  <c r="P263" i="80"/>
  <c r="P245" i="80"/>
  <c r="P246" i="80"/>
  <c r="P247" i="80"/>
  <c r="P248" i="80"/>
  <c r="P249" i="80"/>
  <c r="P250" i="80"/>
  <c r="P251" i="80"/>
  <c r="P252" i="80"/>
  <c r="P253" i="80"/>
  <c r="P238" i="80"/>
  <c r="P239" i="80"/>
  <c r="P240" i="80"/>
  <c r="P241" i="80"/>
  <c r="P242" i="80"/>
  <c r="P243" i="80"/>
  <c r="P225" i="80"/>
  <c r="P254" i="80"/>
  <c r="P244" i="80"/>
  <c r="P224" i="80"/>
  <c r="P215" i="80"/>
  <c r="P216" i="80"/>
  <c r="P217" i="80"/>
  <c r="P218" i="80"/>
  <c r="P219" i="80"/>
  <c r="P220" i="80"/>
  <c r="P221" i="80"/>
  <c r="P222" i="80"/>
  <c r="P223" i="80"/>
  <c r="P205" i="80"/>
  <c r="P206" i="80"/>
  <c r="P207" i="80"/>
  <c r="P208" i="80"/>
  <c r="P209" i="80"/>
  <c r="P210" i="80"/>
  <c r="P211" i="80"/>
  <c r="P213" i="80"/>
  <c r="P214" i="80"/>
  <c r="P204" i="80"/>
  <c r="P195" i="80"/>
  <c r="P197" i="80"/>
  <c r="P198" i="80"/>
  <c r="P199" i="80"/>
  <c r="P200" i="80"/>
  <c r="P201" i="80"/>
  <c r="P202" i="80"/>
  <c r="P203" i="80"/>
  <c r="P194" i="80"/>
  <c r="P185" i="80"/>
  <c r="P187" i="80"/>
  <c r="P188" i="80"/>
  <c r="P189" i="80"/>
  <c r="P190" i="80"/>
  <c r="P191" i="80"/>
  <c r="P192" i="80"/>
  <c r="P193" i="80"/>
  <c r="P184" i="80"/>
  <c r="P10" i="80"/>
  <c r="P11" i="80"/>
  <c r="P12" i="80"/>
  <c r="P13" i="80"/>
  <c r="P14" i="80"/>
  <c r="P15" i="80"/>
  <c r="P16" i="80"/>
  <c r="P17" i="80"/>
  <c r="P18" i="80"/>
  <c r="P19" i="80"/>
  <c r="P20" i="80"/>
  <c r="P21" i="80"/>
  <c r="P22" i="80"/>
  <c r="P23" i="80"/>
  <c r="P24" i="80"/>
  <c r="P25" i="80"/>
  <c r="P26" i="80"/>
  <c r="P27" i="80"/>
  <c r="P28" i="80"/>
  <c r="P29" i="80"/>
  <c r="P30" i="80"/>
  <c r="P31" i="80"/>
  <c r="P32" i="80"/>
  <c r="P33" i="80"/>
  <c r="P34" i="80"/>
  <c r="P35" i="80"/>
  <c r="P36" i="80"/>
  <c r="P37" i="80"/>
  <c r="P38" i="80"/>
  <c r="P39" i="80"/>
  <c r="P40" i="80"/>
  <c r="P41" i="80"/>
  <c r="P42" i="80"/>
  <c r="P43" i="80"/>
  <c r="P44" i="80"/>
  <c r="P45" i="80"/>
  <c r="P46" i="80"/>
  <c r="P47" i="80"/>
  <c r="P48" i="80"/>
  <c r="P49" i="80"/>
  <c r="P50" i="80"/>
  <c r="P51" i="80"/>
  <c r="P52" i="80"/>
  <c r="P53" i="80"/>
  <c r="P54" i="80"/>
  <c r="P55" i="80"/>
  <c r="P56" i="80"/>
  <c r="P57" i="80"/>
  <c r="P58" i="80"/>
  <c r="P59" i="80"/>
  <c r="P60" i="80"/>
  <c r="P61" i="80"/>
  <c r="P62" i="80"/>
  <c r="P63" i="80"/>
  <c r="P64" i="80"/>
  <c r="P65" i="80"/>
  <c r="P66" i="80"/>
  <c r="P67" i="80"/>
  <c r="P68" i="80"/>
  <c r="P69" i="80"/>
  <c r="P70" i="80"/>
  <c r="P71" i="80"/>
  <c r="P72" i="80"/>
  <c r="P73" i="80"/>
  <c r="P74" i="80"/>
  <c r="P75" i="80"/>
  <c r="P76" i="80"/>
  <c r="P77" i="80"/>
  <c r="P78" i="80"/>
  <c r="P79" i="80"/>
  <c r="P80" i="80"/>
  <c r="P81" i="80"/>
  <c r="P82" i="80"/>
  <c r="P83" i="80"/>
  <c r="P84" i="80"/>
  <c r="P85" i="80"/>
  <c r="P86" i="80"/>
  <c r="P87" i="80"/>
  <c r="P88" i="80"/>
  <c r="P89" i="80"/>
  <c r="P90" i="80"/>
  <c r="P91" i="80"/>
  <c r="P92" i="80"/>
  <c r="P93" i="80"/>
  <c r="P94" i="80"/>
  <c r="P95" i="80"/>
  <c r="P96" i="80"/>
  <c r="P97" i="80"/>
  <c r="P98" i="80"/>
  <c r="P109" i="80"/>
  <c r="P110" i="80"/>
  <c r="P111" i="80"/>
  <c r="P112" i="80"/>
  <c r="P113" i="80"/>
  <c r="P114" i="80"/>
  <c r="P115" i="80"/>
  <c r="P116" i="80"/>
  <c r="P117" i="80"/>
  <c r="P118" i="80"/>
  <c r="P119" i="80"/>
  <c r="P120" i="80"/>
  <c r="P121" i="80"/>
  <c r="P122" i="80"/>
  <c r="P123" i="80"/>
  <c r="P124" i="80"/>
  <c r="P125" i="80"/>
  <c r="P126" i="80"/>
  <c r="P127" i="80"/>
  <c r="P128" i="80"/>
  <c r="P129" i="80"/>
  <c r="P130" i="80"/>
  <c r="P131" i="80"/>
  <c r="P132" i="80"/>
  <c r="P133" i="80"/>
  <c r="P134" i="80"/>
  <c r="P135" i="80"/>
  <c r="P136" i="80"/>
  <c r="P138" i="80"/>
  <c r="P139" i="80"/>
  <c r="P140" i="80"/>
  <c r="P141" i="80"/>
  <c r="P142" i="80"/>
  <c r="P143" i="80"/>
  <c r="P144" i="80"/>
  <c r="P145" i="80"/>
  <c r="P146" i="80"/>
  <c r="P147" i="80"/>
  <c r="P148" i="80"/>
  <c r="P149" i="80"/>
  <c r="P150" i="80"/>
  <c r="P151" i="80"/>
  <c r="P152" i="80"/>
  <c r="P153" i="80"/>
  <c r="P154" i="80"/>
  <c r="P155" i="80"/>
  <c r="P156" i="80"/>
  <c r="P157" i="80"/>
  <c r="P158" i="80"/>
  <c r="P159" i="80"/>
  <c r="P160" i="80"/>
  <c r="P161" i="80"/>
  <c r="P162" i="80"/>
  <c r="P163" i="80"/>
  <c r="P164" i="80"/>
  <c r="P165" i="80"/>
  <c r="P166" i="80"/>
  <c r="P167" i="80"/>
  <c r="P168" i="80"/>
  <c r="P169" i="80"/>
  <c r="P170" i="80"/>
  <c r="P171" i="80"/>
  <c r="P172" i="80"/>
  <c r="P173" i="80"/>
  <c r="P174" i="80"/>
  <c r="P175" i="80"/>
  <c r="P176" i="80"/>
  <c r="P178" i="80"/>
  <c r="P179" i="80"/>
  <c r="P180" i="80"/>
  <c r="P181" i="80"/>
  <c r="P182" i="80"/>
  <c r="P183" i="80"/>
  <c r="P9" i="80"/>
  <c r="P8" i="80"/>
  <c r="P7" i="80"/>
  <c r="P6" i="80"/>
  <c r="P5" i="80"/>
  <c r="P4" i="80"/>
  <c r="H618" i="80"/>
  <c r="H613" i="80"/>
  <c r="H608" i="80"/>
  <c r="H598" i="80"/>
  <c r="H593" i="80"/>
  <c r="H588" i="80"/>
  <c r="H575" i="80"/>
  <c r="H569" i="80"/>
  <c r="H562" i="80"/>
  <c r="H549" i="80"/>
  <c r="H543" i="80"/>
  <c r="H536" i="80"/>
  <c r="H522" i="80"/>
  <c r="H515" i="80"/>
  <c r="H508" i="80"/>
  <c r="H494" i="80"/>
  <c r="H487" i="80"/>
  <c r="H480" i="80"/>
  <c r="H466" i="80"/>
  <c r="H459" i="80"/>
  <c r="H452" i="80"/>
  <c r="H438" i="80"/>
  <c r="H431" i="80"/>
  <c r="H424" i="80"/>
  <c r="H414" i="80"/>
  <c r="H404" i="80"/>
  <c r="H394" i="80"/>
  <c r="H384" i="80"/>
  <c r="H374" i="80"/>
  <c r="H364" i="80"/>
  <c r="H354" i="80"/>
  <c r="H344" i="80"/>
  <c r="H334" i="80"/>
  <c r="H324" i="80"/>
  <c r="H314" i="80"/>
  <c r="H304" i="80"/>
  <c r="H294" i="80"/>
  <c r="H284" i="80"/>
  <c r="H274" i="80"/>
  <c r="H264" i="80"/>
  <c r="H254" i="80"/>
  <c r="H244" i="80"/>
  <c r="H234" i="80"/>
  <c r="H224" i="80"/>
  <c r="H214" i="80"/>
  <c r="H204" i="80"/>
  <c r="H194" i="80"/>
  <c r="H184" i="80"/>
  <c r="H169" i="80"/>
  <c r="H154" i="80"/>
  <c r="H139" i="80"/>
  <c r="H124" i="80"/>
  <c r="H109" i="80"/>
  <c r="H94" i="80"/>
  <c r="H79" i="80"/>
  <c r="H64" i="80"/>
  <c r="H49" i="80"/>
  <c r="H34" i="80"/>
  <c r="H4" i="80"/>
  <c r="H19" i="80"/>
  <c r="T618" i="80"/>
  <c r="U618" i="80" s="1"/>
  <c r="T598" i="80"/>
  <c r="U598" i="80" s="1"/>
  <c r="T613" i="80"/>
  <c r="U613" i="80" s="1"/>
  <c r="T608" i="80"/>
  <c r="U608" i="80" s="1"/>
  <c r="T593" i="80"/>
  <c r="U593" i="80" s="1"/>
  <c r="T588" i="80"/>
  <c r="U588" i="80" s="1"/>
  <c r="T575" i="80"/>
  <c r="U575" i="80" s="1"/>
  <c r="T569" i="80"/>
  <c r="T562" i="80"/>
  <c r="T549" i="80"/>
  <c r="U549" i="80" s="1"/>
  <c r="T543" i="80"/>
  <c r="U543" i="80" s="1"/>
  <c r="T522" i="80"/>
  <c r="U522" i="80" s="1"/>
  <c r="T494" i="80"/>
  <c r="U494" i="80" s="1"/>
  <c r="T466" i="80"/>
  <c r="U466" i="80" s="1"/>
  <c r="T438" i="80"/>
  <c r="T536" i="80"/>
  <c r="T515" i="80"/>
  <c r="U515" i="80" s="1"/>
  <c r="T508" i="80"/>
  <c r="T487" i="80"/>
  <c r="U487" i="80" s="1"/>
  <c r="T480" i="80"/>
  <c r="T459" i="80"/>
  <c r="T452" i="80"/>
  <c r="U452" i="80" s="1"/>
  <c r="T431" i="80"/>
  <c r="T424" i="80"/>
  <c r="T414" i="80"/>
  <c r="U414" i="80" s="1"/>
  <c r="T404" i="80"/>
  <c r="U404" i="80" s="1"/>
  <c r="T394" i="80"/>
  <c r="U394" i="80" s="1"/>
  <c r="T384" i="80"/>
  <c r="U384" i="80" s="1"/>
  <c r="T374" i="80"/>
  <c r="U374" i="80" s="1"/>
  <c r="T364" i="80"/>
  <c r="U364" i="80" s="1"/>
  <c r="T354" i="80"/>
  <c r="U354" i="80" s="1"/>
  <c r="T344" i="80"/>
  <c r="U344" i="80" s="1"/>
  <c r="T334" i="80"/>
  <c r="U334" i="80" s="1"/>
  <c r="T324" i="80"/>
  <c r="U324" i="80" s="1"/>
  <c r="T314" i="80"/>
  <c r="U314" i="80" s="1"/>
  <c r="T304" i="80"/>
  <c r="U304" i="80" s="1"/>
  <c r="T294" i="80"/>
  <c r="U294" i="80" s="1"/>
  <c r="T284" i="80"/>
  <c r="U284" i="80" s="1"/>
  <c r="T274" i="80"/>
  <c r="U274" i="80" s="1"/>
  <c r="T264" i="80"/>
  <c r="U264" i="80" s="1"/>
  <c r="T254" i="80"/>
  <c r="U254" i="80" s="1"/>
  <c r="T244" i="80"/>
  <c r="U244" i="80" s="1"/>
  <c r="T234" i="80"/>
  <c r="U234" i="80" s="1"/>
  <c r="T224" i="80"/>
  <c r="U224" i="80" s="1"/>
  <c r="T214" i="80"/>
  <c r="U214" i="80" s="1"/>
  <c r="T204" i="80"/>
  <c r="U204" i="80" s="1"/>
  <c r="T194" i="80"/>
  <c r="U194" i="80" s="1"/>
  <c r="T184" i="80"/>
  <c r="U184" i="80" s="1"/>
  <c r="T169" i="80"/>
  <c r="U169" i="80" s="1"/>
  <c r="T154" i="80"/>
  <c r="U154" i="80" s="1"/>
  <c r="T139" i="80"/>
  <c r="U124" i="80"/>
  <c r="T109" i="80"/>
  <c r="U109" i="80" s="1"/>
  <c r="T94" i="80"/>
  <c r="U94" i="80" s="1"/>
  <c r="T79" i="80"/>
  <c r="U79" i="80" s="1"/>
  <c r="T64" i="80"/>
  <c r="U64" i="80" s="1"/>
  <c r="T49" i="80"/>
  <c r="U49" i="80" s="1"/>
  <c r="T34" i="80"/>
  <c r="U34" i="80" s="1"/>
  <c r="T4" i="80"/>
  <c r="R618" i="80"/>
  <c r="R613" i="80"/>
  <c r="R608" i="80"/>
  <c r="R598" i="80"/>
  <c r="R593" i="80"/>
  <c r="R588" i="80"/>
  <c r="R575" i="80"/>
  <c r="R569" i="80"/>
  <c r="R549" i="80"/>
  <c r="R543" i="80"/>
  <c r="R522" i="80"/>
  <c r="R494" i="80"/>
  <c r="R466" i="80"/>
  <c r="R438" i="80"/>
  <c r="R562" i="80"/>
  <c r="R536" i="80"/>
  <c r="R515" i="80"/>
  <c r="R508" i="80"/>
  <c r="R487" i="80"/>
  <c r="R480" i="80"/>
  <c r="R459" i="80"/>
  <c r="R452" i="80"/>
  <c r="R431" i="80"/>
  <c r="R424" i="80"/>
  <c r="R414" i="80"/>
  <c r="R404" i="80"/>
  <c r="R394" i="80"/>
  <c r="R384" i="80"/>
  <c r="R374" i="80"/>
  <c r="R364" i="80"/>
  <c r="R354" i="80"/>
  <c r="R344" i="80"/>
  <c r="R334" i="80"/>
  <c r="R324" i="80"/>
  <c r="R314" i="80"/>
  <c r="R304" i="80"/>
  <c r="R294" i="80"/>
  <c r="R284" i="80"/>
  <c r="R274" i="80"/>
  <c r="R254" i="80"/>
  <c r="R244" i="80"/>
  <c r="R234" i="80"/>
  <c r="R224" i="80"/>
  <c r="R214" i="80"/>
  <c r="R204" i="80"/>
  <c r="R194" i="80"/>
  <c r="R184" i="80"/>
  <c r="R169" i="80"/>
  <c r="R154" i="80"/>
  <c r="R139" i="80"/>
  <c r="R124" i="80"/>
  <c r="R109" i="80"/>
  <c r="R94" i="80"/>
  <c r="R79" i="80"/>
  <c r="R64" i="80"/>
  <c r="R49" i="80"/>
  <c r="R34" i="80"/>
  <c r="R19" i="80"/>
  <c r="A5" i="49"/>
  <c r="A6" i="49" s="1"/>
  <c r="A7" i="49" s="1"/>
  <c r="A8" i="49" s="1"/>
  <c r="A9" i="49" s="1"/>
  <c r="A10" i="49" s="1"/>
  <c r="A11" i="49" s="1"/>
  <c r="A12" i="49" s="1"/>
  <c r="A13" i="49" s="1"/>
  <c r="A14" i="49" s="1"/>
  <c r="A15" i="49" s="1"/>
  <c r="A16" i="49" s="1"/>
  <c r="A17" i="49" s="1"/>
  <c r="A18" i="49" s="1"/>
  <c r="A19" i="49" s="1"/>
  <c r="A20" i="49" s="1"/>
  <c r="A21" i="49" s="1"/>
  <c r="A22" i="49" s="1"/>
  <c r="A23" i="49" s="1"/>
  <c r="A24" i="49" s="1"/>
  <c r="A25" i="49" s="1"/>
  <c r="A26" i="49" s="1"/>
  <c r="A27" i="49" s="1"/>
  <c r="A28" i="49" s="1"/>
  <c r="A29" i="49" s="1"/>
  <c r="A30" i="49" s="1"/>
  <c r="A31" i="49" s="1"/>
  <c r="A32" i="49" s="1"/>
  <c r="A33" i="49" s="1"/>
  <c r="A34" i="49" s="1"/>
  <c r="A35" i="49" s="1"/>
  <c r="A36" i="49" s="1"/>
  <c r="A37" i="49" s="1"/>
  <c r="A38" i="49" s="1"/>
  <c r="A39" i="49" s="1"/>
  <c r="A40" i="49" s="1"/>
  <c r="A41" i="49" s="1"/>
  <c r="A42" i="49" s="1"/>
  <c r="A43" i="49" s="1"/>
  <c r="A44" i="49" s="1"/>
  <c r="A45" i="49" s="1"/>
  <c r="A46" i="49" s="1"/>
  <c r="A47" i="49" s="1"/>
  <c r="A48" i="49" s="1"/>
  <c r="A49" i="49" s="1"/>
  <c r="A50" i="49" s="1"/>
  <c r="A51" i="49" s="1"/>
  <c r="A52" i="49" s="1"/>
  <c r="A53" i="49" s="1"/>
  <c r="A54" i="49" s="1"/>
  <c r="A55" i="49" s="1"/>
  <c r="A56" i="49" s="1"/>
  <c r="A57" i="49" s="1"/>
  <c r="A58" i="49" s="1"/>
  <c r="A59" i="49" s="1"/>
  <c r="A60" i="49" s="1"/>
  <c r="A61" i="49" s="1"/>
  <c r="A62" i="49" s="1"/>
  <c r="A63" i="49" s="1"/>
  <c r="B3" i="77"/>
  <c r="C4" i="77"/>
  <c r="A4" i="77" s="1"/>
  <c r="A3" i="77"/>
  <c r="Q3" i="41"/>
  <c r="S3" i="41"/>
  <c r="Q5" i="41"/>
  <c r="S5" i="41"/>
  <c r="Q7" i="41"/>
  <c r="S7" i="41"/>
  <c r="Q9" i="41"/>
  <c r="S9" i="41"/>
  <c r="Q11" i="41"/>
  <c r="S11" i="41"/>
  <c r="Q13" i="41"/>
  <c r="S13" i="41"/>
  <c r="Q15" i="41"/>
  <c r="S15" i="41"/>
  <c r="Q18" i="41"/>
  <c r="S18" i="41"/>
  <c r="Q21" i="41"/>
  <c r="S21" i="41"/>
  <c r="Q29" i="41"/>
  <c r="S29" i="41"/>
  <c r="Q37" i="41"/>
  <c r="S37" i="41"/>
  <c r="Q38" i="41"/>
  <c r="S38" i="41"/>
  <c r="Q39" i="41"/>
  <c r="S39" i="41"/>
  <c r="Q40" i="41"/>
  <c r="S40" i="41"/>
  <c r="Q41" i="41"/>
  <c r="S41" i="41"/>
  <c r="Q42" i="41"/>
  <c r="S42" i="41"/>
  <c r="Q43" i="41"/>
  <c r="S43" i="41"/>
  <c r="Q44" i="41"/>
  <c r="S44" i="41"/>
  <c r="Q45" i="41"/>
  <c r="S45" i="41"/>
  <c r="Q46" i="41"/>
  <c r="S46" i="41"/>
  <c r="Q47" i="41"/>
  <c r="S47" i="41"/>
  <c r="Q48" i="41"/>
  <c r="S48" i="41"/>
  <c r="Q49" i="41"/>
  <c r="S49" i="41"/>
  <c r="Q50" i="41"/>
  <c r="S50" i="41"/>
  <c r="Q51" i="41"/>
  <c r="S51" i="41"/>
  <c r="Q52" i="41"/>
  <c r="S52" i="41"/>
  <c r="Q53" i="41"/>
  <c r="S53" i="41"/>
  <c r="Q56" i="41"/>
  <c r="S56" i="41"/>
  <c r="Q59" i="41"/>
  <c r="S59" i="41"/>
  <c r="Q61" i="41"/>
  <c r="S61" i="41"/>
  <c r="Q63" i="41"/>
  <c r="S63" i="41"/>
  <c r="Q66" i="41"/>
  <c r="S66" i="41"/>
  <c r="Q69" i="41"/>
  <c r="S69" i="41"/>
  <c r="Q74" i="41"/>
  <c r="S74" i="41"/>
  <c r="Q79" i="41"/>
  <c r="S79" i="41"/>
  <c r="Q80" i="41"/>
  <c r="S80" i="41"/>
  <c r="Q81" i="41"/>
  <c r="S81" i="41"/>
  <c r="Q82" i="41"/>
  <c r="S82" i="41"/>
  <c r="Q83" i="41"/>
  <c r="S83" i="41"/>
  <c r="Q84" i="41"/>
  <c r="S84" i="41"/>
  <c r="Q85" i="41"/>
  <c r="S85" i="41"/>
  <c r="Q86" i="41"/>
  <c r="S86" i="41"/>
  <c r="Q87" i="41"/>
  <c r="S87" i="41"/>
  <c r="Q88" i="41"/>
  <c r="S88" i="41"/>
  <c r="Q89" i="41"/>
  <c r="S89" i="41"/>
  <c r="Q156" i="41"/>
  <c r="S156" i="41"/>
  <c r="Q160" i="41"/>
  <c r="S160" i="41"/>
  <c r="Q181" i="41"/>
  <c r="S181" i="41"/>
  <c r="Q184" i="41"/>
  <c r="S184" i="41"/>
  <c r="Q187" i="41"/>
  <c r="S187" i="41"/>
  <c r="Q190" i="41"/>
  <c r="S190" i="41"/>
  <c r="Q193" i="41"/>
  <c r="S193" i="41"/>
  <c r="Q196" i="41"/>
  <c r="S196" i="41"/>
  <c r="Q199" i="41"/>
  <c r="S199" i="41"/>
  <c r="Q202" i="41"/>
  <c r="S202" i="41"/>
  <c r="Q205" i="41"/>
  <c r="S205" i="41"/>
  <c r="Q208" i="41"/>
  <c r="S208" i="41"/>
  <c r="Q211" i="41"/>
  <c r="S211" i="41"/>
  <c r="Q213" i="41"/>
  <c r="S213" i="41"/>
  <c r="Q215" i="41"/>
  <c r="S215" i="41"/>
  <c r="Q218" i="41"/>
  <c r="S218" i="41"/>
  <c r="Q221" i="41"/>
  <c r="S221" i="41"/>
  <c r="Q224" i="41"/>
  <c r="S224" i="41"/>
  <c r="Q227" i="41"/>
  <c r="S227" i="41"/>
  <c r="Q228" i="41"/>
  <c r="S228" i="41"/>
  <c r="Q229" i="41"/>
  <c r="S229" i="41"/>
  <c r="Q230" i="41"/>
  <c r="S230" i="41"/>
  <c r="Q231" i="41"/>
  <c r="S231" i="41"/>
  <c r="Q232" i="41"/>
  <c r="S232" i="41"/>
  <c r="Q233" i="41"/>
  <c r="S233" i="41"/>
  <c r="Q234" i="41"/>
  <c r="S234" i="41"/>
  <c r="Q235" i="41"/>
  <c r="S235" i="41"/>
  <c r="Q236" i="41"/>
  <c r="S236" i="41"/>
  <c r="Q237" i="41"/>
  <c r="S237" i="41"/>
  <c r="Q238" i="41"/>
  <c r="S238" i="41"/>
  <c r="Q239" i="41"/>
  <c r="S239" i="41"/>
  <c r="Q240" i="41"/>
  <c r="S240" i="41"/>
  <c r="Q241" i="41"/>
  <c r="S241" i="41"/>
  <c r="Q242" i="41"/>
  <c r="S242" i="41"/>
  <c r="Q243" i="41"/>
  <c r="S243" i="41"/>
  <c r="Q244" i="41"/>
  <c r="S244" i="41"/>
  <c r="Q245" i="41"/>
  <c r="S245" i="41"/>
  <c r="Q246" i="41"/>
  <c r="S246" i="41"/>
  <c r="Q247" i="41"/>
  <c r="S247" i="41"/>
  <c r="Q248" i="41"/>
  <c r="S248" i="41"/>
  <c r="Q249" i="41"/>
  <c r="S249" i="41"/>
  <c r="Q250" i="41"/>
  <c r="S250" i="41"/>
  <c r="Q251" i="41"/>
  <c r="S251" i="41"/>
  <c r="Q252" i="41"/>
  <c r="S252" i="41"/>
  <c r="Q253" i="41"/>
  <c r="S253" i="41"/>
  <c r="Q254" i="41"/>
  <c r="S254" i="41"/>
  <c r="Q255" i="41"/>
  <c r="S255" i="41"/>
  <c r="Q256" i="41"/>
  <c r="S256" i="41"/>
  <c r="Q257" i="41"/>
  <c r="S257" i="41"/>
  <c r="Q258" i="41"/>
  <c r="S258" i="41"/>
  <c r="Q259" i="41"/>
  <c r="S259" i="41"/>
  <c r="Q260" i="41"/>
  <c r="S260" i="41"/>
  <c r="Q261" i="41"/>
  <c r="S261" i="41"/>
  <c r="Q262" i="41"/>
  <c r="S262" i="41"/>
  <c r="Q263" i="41"/>
  <c r="S263" i="41"/>
  <c r="Q264" i="41"/>
  <c r="S264" i="41"/>
  <c r="Q265" i="41"/>
  <c r="S265" i="41"/>
  <c r="Q266" i="41"/>
  <c r="S266" i="41"/>
  <c r="U4" i="80" l="1"/>
  <c r="AC4" i="80"/>
  <c r="AC64" i="80"/>
  <c r="AC124" i="80"/>
  <c r="AC19" i="80"/>
  <c r="AC79" i="80"/>
  <c r="U139" i="80"/>
  <c r="AC139" i="80"/>
  <c r="AC34" i="80"/>
  <c r="AC94" i="80"/>
  <c r="AC154" i="80"/>
  <c r="AC49" i="80"/>
  <c r="AC109" i="80"/>
  <c r="AC169" i="80"/>
  <c r="C5" i="77"/>
  <c r="C6" i="77" s="1"/>
  <c r="B4" i="77"/>
  <c r="A5" i="77" l="1"/>
  <c r="B5" i="77"/>
  <c r="C7" i="77"/>
  <c r="B6" i="77"/>
  <c r="C8" i="77" l="1"/>
  <c r="B7" i="77"/>
  <c r="C9" i="77" l="1"/>
  <c r="B8" i="77"/>
  <c r="C10" i="77" l="1"/>
  <c r="B9" i="77"/>
  <c r="A9" i="77"/>
  <c r="C11" i="77" l="1"/>
  <c r="B10" i="77"/>
  <c r="A10" i="77"/>
  <c r="C12" i="77" l="1"/>
  <c r="B11" i="77"/>
  <c r="A11" i="77"/>
  <c r="C13" i="77" l="1"/>
  <c r="B12" i="77"/>
  <c r="C14" i="77" l="1"/>
  <c r="B13" i="77"/>
  <c r="C15" i="77" l="1"/>
  <c r="B14" i="77"/>
  <c r="C16" i="77" l="1"/>
  <c r="B15" i="77"/>
  <c r="A15" i="77"/>
  <c r="C17" i="77" l="1"/>
  <c r="B16" i="77"/>
  <c r="A16" i="77"/>
  <c r="C18" i="77" l="1"/>
  <c r="B17" i="77"/>
  <c r="A17" i="77"/>
  <c r="C19" i="77" l="1"/>
  <c r="B18" i="77"/>
  <c r="A18" i="77"/>
  <c r="C20" i="77" l="1"/>
  <c r="B19" i="77"/>
  <c r="A19" i="77"/>
  <c r="C21" i="77" l="1"/>
  <c r="A20" i="77"/>
  <c r="B20" i="77"/>
  <c r="C22" i="77" l="1"/>
  <c r="A21" i="77"/>
  <c r="B21" i="77"/>
  <c r="C23" i="77" l="1"/>
  <c r="A22" i="77"/>
  <c r="B22" i="77"/>
  <c r="C24" i="77" l="1"/>
  <c r="A23" i="77"/>
  <c r="B23" i="77"/>
  <c r="C25" i="77" l="1"/>
  <c r="A24" i="77"/>
  <c r="B24" i="77"/>
  <c r="C26" i="77" l="1"/>
  <c r="B25" i="77"/>
  <c r="A25" i="77"/>
  <c r="C27" i="77" l="1"/>
  <c r="B26" i="77"/>
  <c r="A26" i="77"/>
  <c r="C28" i="77" l="1"/>
  <c r="B27" i="77"/>
  <c r="A27" i="77"/>
  <c r="C29" i="77" l="1"/>
  <c r="B28" i="77"/>
  <c r="A28" i="77"/>
  <c r="A29" i="77" l="1"/>
  <c r="B29" i="77"/>
  <c r="C30" i="77"/>
  <c r="B30" i="77" l="1"/>
  <c r="A30" i="77"/>
  <c r="C31" i="77"/>
  <c r="C32" i="77" l="1"/>
  <c r="B31" i="77"/>
  <c r="A31" i="77"/>
  <c r="C33" i="77" l="1"/>
  <c r="B32" i="77"/>
  <c r="A32" i="77"/>
  <c r="B33" i="77" l="1"/>
  <c r="C34" i="77"/>
  <c r="A33" i="77"/>
  <c r="C35" i="77" l="1"/>
  <c r="B34" i="77"/>
  <c r="A34" i="77"/>
  <c r="C36" i="77" l="1"/>
  <c r="B35" i="77"/>
  <c r="A35" i="77"/>
  <c r="B36" i="77" l="1"/>
  <c r="A36" i="77"/>
  <c r="C37" i="77"/>
  <c r="B37" i="77" l="1"/>
  <c r="A37" i="77"/>
  <c r="C38" i="77"/>
  <c r="B38" i="77" l="1"/>
  <c r="A38" i="77"/>
  <c r="C39" i="77"/>
  <c r="B39" i="77" l="1"/>
  <c r="A39" i="77"/>
  <c r="C40" i="77"/>
  <c r="A40" i="77" l="1"/>
  <c r="B40" i="77"/>
  <c r="C41" i="77"/>
  <c r="A41" i="77" l="1"/>
  <c r="B41" i="77"/>
  <c r="C42" i="77"/>
  <c r="A42" i="77" l="1"/>
  <c r="C43" i="77"/>
  <c r="B42" i="77"/>
  <c r="A43" i="77" l="1"/>
  <c r="C44" i="77"/>
  <c r="B43" i="77"/>
  <c r="A44" i="77" l="1"/>
  <c r="B44" i="77"/>
  <c r="C45" i="77"/>
  <c r="A45" i="77" l="1"/>
  <c r="B45" i="77"/>
  <c r="C46" i="77"/>
  <c r="A46" i="77" l="1"/>
  <c r="C47" i="77"/>
  <c r="B46" i="77"/>
  <c r="A47" i="77" l="1"/>
  <c r="C48" i="77"/>
  <c r="B47" i="77"/>
  <c r="A48" i="77" l="1"/>
  <c r="C49" i="77"/>
  <c r="B48" i="77"/>
  <c r="C50" i="77" l="1"/>
  <c r="A49" i="77"/>
  <c r="B49" i="77"/>
  <c r="C51" i="77" l="1"/>
  <c r="B50" i="77"/>
  <c r="A50" i="77"/>
  <c r="C52" i="77" l="1"/>
  <c r="A51" i="77"/>
  <c r="B51" i="77"/>
  <c r="A52" i="77" l="1"/>
  <c r="B52" i="77"/>
  <c r="C53" i="77"/>
  <c r="B53" i="77" l="1"/>
  <c r="A53" i="77"/>
  <c r="C54" i="77"/>
  <c r="C55" i="77" l="1"/>
  <c r="A54" i="77"/>
  <c r="B54" i="77"/>
  <c r="C56" i="77" l="1"/>
  <c r="B55" i="77"/>
  <c r="A55" i="77"/>
  <c r="C57" i="77" l="1"/>
  <c r="B56" i="77"/>
  <c r="A56" i="77"/>
  <c r="C58" i="77" l="1"/>
  <c r="B57" i="77"/>
  <c r="A57" i="77"/>
  <c r="C59" i="77" l="1"/>
  <c r="B58" i="77"/>
  <c r="A58" i="77"/>
  <c r="C60" i="77" l="1"/>
  <c r="B59" i="77"/>
  <c r="A59" i="77"/>
  <c r="C61" i="77" l="1"/>
  <c r="A60" i="77"/>
  <c r="B60" i="77"/>
  <c r="C62" i="77" l="1"/>
  <c r="A61" i="77"/>
  <c r="B61" i="77"/>
  <c r="C63" i="77" l="1"/>
  <c r="A62" i="77"/>
  <c r="B62" i="77"/>
  <c r="C64" i="77" l="1"/>
  <c r="B63" i="77"/>
  <c r="A63" i="77"/>
  <c r="C65" i="77" l="1"/>
  <c r="A64" i="77"/>
  <c r="B64" i="77"/>
  <c r="C66" i="77" l="1"/>
  <c r="B65" i="77"/>
  <c r="A65" i="77"/>
  <c r="C67" i="77" l="1"/>
  <c r="B66" i="77"/>
  <c r="A66" i="77"/>
  <c r="C68" i="77" l="1"/>
  <c r="A67" i="77"/>
  <c r="B67" i="77"/>
  <c r="C69" i="77" l="1"/>
  <c r="A68" i="77"/>
  <c r="B68" i="77"/>
  <c r="C70" i="77" l="1"/>
  <c r="A69" i="77"/>
  <c r="B69" i="77"/>
  <c r="C71" i="77" l="1"/>
  <c r="B70" i="77"/>
  <c r="A70" i="77"/>
  <c r="C72" i="77" l="1"/>
  <c r="A71" i="77"/>
  <c r="B71" i="77"/>
  <c r="C73" i="77" l="1"/>
  <c r="A72" i="77"/>
  <c r="B72" i="77"/>
  <c r="C74" i="77" l="1"/>
  <c r="A73" i="77"/>
  <c r="B73" i="77"/>
  <c r="C75" i="77" l="1"/>
  <c r="A74" i="77"/>
  <c r="B74" i="77"/>
  <c r="C76" i="77" l="1"/>
  <c r="B75" i="77"/>
  <c r="A75" i="77"/>
  <c r="C77" i="77" l="1"/>
  <c r="A76" i="77"/>
  <c r="B76" i="77"/>
  <c r="C78" i="77" l="1"/>
  <c r="B77" i="77"/>
  <c r="A77" i="77"/>
  <c r="C79" i="77" l="1"/>
  <c r="B78" i="77"/>
  <c r="A78" i="77"/>
  <c r="C80" i="77" l="1"/>
  <c r="B79" i="77"/>
  <c r="A79" i="77"/>
  <c r="C81" i="77" l="1"/>
  <c r="A80" i="77"/>
  <c r="B80" i="77"/>
  <c r="C82" i="77" l="1"/>
  <c r="A81" i="77"/>
  <c r="B81" i="77"/>
  <c r="C83" i="77" l="1"/>
  <c r="A82" i="77"/>
  <c r="B82" i="77"/>
  <c r="C84" i="77" l="1"/>
  <c r="B83" i="77"/>
  <c r="A83" i="77"/>
  <c r="C85" i="77" l="1"/>
  <c r="A84" i="77"/>
  <c r="B84" i="77"/>
  <c r="C86" i="77" l="1"/>
  <c r="B85" i="77"/>
  <c r="A85" i="77"/>
  <c r="C87" i="77" l="1"/>
  <c r="B86" i="77"/>
  <c r="A86" i="77"/>
  <c r="C88" i="77" l="1"/>
  <c r="B87" i="77"/>
  <c r="A87" i="77"/>
  <c r="C89" i="77" l="1"/>
  <c r="B88" i="77"/>
  <c r="A88" i="77"/>
  <c r="C90" i="77" l="1"/>
  <c r="A89" i="77"/>
  <c r="B89" i="77"/>
  <c r="C91" i="77" l="1"/>
  <c r="B90" i="77"/>
  <c r="A90" i="77"/>
  <c r="C92" i="77" l="1"/>
  <c r="B91" i="77"/>
  <c r="A91" i="77"/>
  <c r="C93" i="77" l="1"/>
  <c r="B92" i="77"/>
  <c r="A92" i="77"/>
  <c r="C94" i="77" l="1"/>
  <c r="B93" i="77"/>
  <c r="A93" i="77"/>
  <c r="C95" i="77" l="1"/>
  <c r="B94" i="77"/>
  <c r="A94" i="77"/>
  <c r="C96" i="77" l="1"/>
  <c r="B95" i="77"/>
  <c r="A95" i="77"/>
  <c r="C97" i="77" l="1"/>
  <c r="A96" i="77"/>
  <c r="B96" i="77"/>
  <c r="C98" i="77" l="1"/>
  <c r="B97" i="77"/>
  <c r="A97" i="77"/>
  <c r="C99" i="77" l="1"/>
  <c r="B98" i="77"/>
  <c r="A98" i="77"/>
  <c r="C100" i="77" l="1"/>
  <c r="B99" i="77"/>
  <c r="A99" i="77"/>
  <c r="C101" i="77" l="1"/>
  <c r="A100" i="77"/>
  <c r="B100" i="77"/>
  <c r="C102" i="77" l="1"/>
  <c r="A101" i="77"/>
  <c r="B101" i="77"/>
  <c r="C103" i="77" l="1"/>
  <c r="A102" i="77"/>
  <c r="B102" i="77"/>
  <c r="C104" i="77" l="1"/>
  <c r="A103" i="77"/>
  <c r="B103" i="77"/>
  <c r="C105" i="77" l="1"/>
  <c r="A104" i="77"/>
  <c r="B104" i="77"/>
  <c r="C106" i="77" l="1"/>
  <c r="A105" i="77"/>
  <c r="B105" i="77"/>
  <c r="C107" i="77" l="1"/>
  <c r="A106" i="77"/>
  <c r="B106" i="77"/>
  <c r="C108" i="77" l="1"/>
  <c r="A107" i="77"/>
  <c r="B107" i="77"/>
  <c r="C109" i="77" l="1"/>
  <c r="B108" i="77"/>
  <c r="A108" i="77"/>
  <c r="C110" i="77" l="1"/>
  <c r="A109" i="77"/>
  <c r="B109" i="77"/>
  <c r="C111" i="77" l="1"/>
  <c r="B110" i="77"/>
  <c r="A110" i="77"/>
  <c r="C112" i="77" l="1"/>
  <c r="B111" i="77"/>
  <c r="A111" i="77"/>
  <c r="C113" i="77" l="1"/>
  <c r="A112" i="77"/>
  <c r="B112" i="77"/>
  <c r="C114" i="77" l="1"/>
  <c r="B113" i="77"/>
  <c r="A113" i="77"/>
  <c r="C115" i="77" l="1"/>
  <c r="B114" i="77"/>
  <c r="A114" i="77"/>
  <c r="C116" i="77" l="1"/>
  <c r="B115" i="77"/>
  <c r="A115" i="77"/>
  <c r="C117" i="77" l="1"/>
  <c r="B116" i="77"/>
  <c r="A116" i="77"/>
  <c r="C118" i="77" l="1"/>
  <c r="B117" i="77"/>
  <c r="A117" i="77"/>
  <c r="C119" i="77" l="1"/>
  <c r="B118" i="77"/>
  <c r="A118" i="77"/>
  <c r="C120" i="77" l="1"/>
  <c r="B119" i="77"/>
  <c r="A119" i="77"/>
  <c r="C121" i="77" l="1"/>
  <c r="A120" i="77"/>
  <c r="B120" i="77"/>
  <c r="C122" i="77" l="1"/>
  <c r="A121" i="77"/>
  <c r="B121" i="77"/>
  <c r="C123" i="77" l="1"/>
  <c r="A122" i="77"/>
  <c r="B122" i="77"/>
  <c r="C124" i="77" l="1"/>
  <c r="B123" i="77"/>
  <c r="A123" i="77"/>
  <c r="C125" i="77" l="1"/>
  <c r="A124" i="77"/>
  <c r="B124" i="77"/>
  <c r="C126" i="77" l="1"/>
  <c r="A125" i="77"/>
  <c r="B125" i="77"/>
  <c r="C127" i="77" l="1"/>
  <c r="A126" i="77"/>
  <c r="B126" i="77"/>
  <c r="C128" i="77" l="1"/>
  <c r="A127" i="77"/>
  <c r="B127" i="77"/>
  <c r="C129" i="77" l="1"/>
  <c r="A128" i="77"/>
  <c r="B128" i="77"/>
  <c r="C130" i="77" l="1"/>
  <c r="A129" i="77"/>
  <c r="B129" i="77"/>
  <c r="C131" i="77" l="1"/>
  <c r="B130" i="77"/>
  <c r="A130" i="77"/>
  <c r="C132" i="77" l="1"/>
  <c r="B131" i="77"/>
  <c r="A131" i="77"/>
  <c r="C133" i="77" l="1"/>
  <c r="A132" i="77"/>
  <c r="B132" i="77"/>
  <c r="C134" i="77" l="1"/>
  <c r="A133" i="77"/>
  <c r="B133" i="77"/>
  <c r="C135" i="77" l="1"/>
  <c r="B134" i="77"/>
  <c r="A134" i="77"/>
  <c r="C136" i="77" l="1"/>
  <c r="B135" i="77"/>
  <c r="A135" i="77"/>
  <c r="C137" i="77" l="1"/>
  <c r="B136" i="77"/>
  <c r="A136" i="77"/>
  <c r="C138" i="77" l="1"/>
  <c r="B137" i="77"/>
  <c r="A137" i="77"/>
  <c r="C139" i="77" l="1"/>
  <c r="B138" i="77"/>
  <c r="A138" i="77"/>
  <c r="C140" i="77" l="1"/>
  <c r="B139" i="77"/>
  <c r="A139" i="77"/>
  <c r="C141" i="77" l="1"/>
  <c r="A140" i="77"/>
  <c r="B140" i="77"/>
  <c r="C142" i="77" l="1"/>
  <c r="A141" i="77"/>
  <c r="B141" i="77"/>
  <c r="C143" i="77" l="1"/>
  <c r="B142" i="77"/>
  <c r="A142" i="77"/>
  <c r="C144" i="77" l="1"/>
  <c r="B143" i="77"/>
  <c r="A143" i="77"/>
  <c r="C145" i="77" l="1"/>
  <c r="B144" i="77"/>
  <c r="A144" i="77"/>
  <c r="C146" i="77" l="1"/>
  <c r="A145" i="77"/>
  <c r="B145" i="77"/>
  <c r="C147" i="77" l="1"/>
  <c r="A146" i="77"/>
  <c r="B146" i="77"/>
  <c r="C148" i="77" l="1"/>
  <c r="A147" i="77"/>
  <c r="B147" i="77"/>
  <c r="C149" i="77" l="1"/>
  <c r="B148" i="77"/>
  <c r="A148" i="77"/>
  <c r="C150" i="77" l="1"/>
  <c r="A149" i="77"/>
  <c r="B149" i="77"/>
  <c r="C151" i="77" l="1"/>
  <c r="B150" i="77"/>
  <c r="A150" i="77"/>
  <c r="C152" i="77" l="1"/>
  <c r="B151" i="77"/>
  <c r="A151" i="77"/>
  <c r="C153" i="77" l="1"/>
  <c r="B152" i="77"/>
  <c r="A152" i="77"/>
  <c r="C154" i="77" l="1"/>
  <c r="B153" i="77"/>
  <c r="A153" i="77"/>
  <c r="C155" i="77" l="1"/>
  <c r="A154" i="77"/>
  <c r="B154" i="77"/>
  <c r="C156" i="77" l="1"/>
  <c r="B155" i="77"/>
  <c r="A155" i="77"/>
  <c r="C157" i="77" l="1"/>
  <c r="A156" i="77"/>
  <c r="B156" i="77"/>
  <c r="C158" i="77" l="1"/>
  <c r="B157" i="77"/>
  <c r="A157" i="77"/>
  <c r="C159" i="77" l="1"/>
  <c r="B158" i="77"/>
  <c r="A158" i="77"/>
  <c r="C160" i="77" l="1"/>
  <c r="B159" i="77"/>
  <c r="A159" i="77"/>
  <c r="C161" i="77" l="1"/>
  <c r="A160" i="77"/>
  <c r="B160" i="77"/>
  <c r="C162" i="77" l="1"/>
  <c r="A161" i="77"/>
  <c r="B161" i="77"/>
  <c r="C163" i="77" l="1"/>
  <c r="A162" i="77"/>
  <c r="B162" i="77"/>
  <c r="C164" i="77" l="1"/>
  <c r="A163" i="77"/>
  <c r="B163" i="77"/>
  <c r="C165" i="77" l="1"/>
  <c r="A164" i="77"/>
  <c r="B164" i="77"/>
  <c r="C166" i="77" l="1"/>
  <c r="A165" i="77"/>
  <c r="B165" i="77"/>
  <c r="C167" i="77" l="1"/>
  <c r="A166" i="77"/>
  <c r="B166" i="77"/>
  <c r="C168" i="77" l="1"/>
  <c r="B167" i="77"/>
  <c r="A167" i="77"/>
  <c r="C169" i="77" l="1"/>
  <c r="A168" i="77"/>
  <c r="B168" i="77"/>
  <c r="C170" i="77" l="1"/>
  <c r="A169" i="77"/>
  <c r="B169" i="77"/>
  <c r="C171" i="77" l="1"/>
  <c r="B170" i="77"/>
  <c r="A170" i="77"/>
  <c r="C172" i="77" l="1"/>
  <c r="A171" i="77"/>
  <c r="B171" i="77"/>
  <c r="C173" i="77" l="1"/>
  <c r="B172" i="77"/>
  <c r="A172" i="77"/>
  <c r="C174" i="77" l="1"/>
  <c r="A173" i="77"/>
  <c r="B173" i="77"/>
  <c r="C175" i="77" l="1"/>
  <c r="A174" i="77"/>
  <c r="B174" i="77"/>
  <c r="C176" i="77" l="1"/>
  <c r="B175" i="77"/>
  <c r="A175" i="77"/>
  <c r="C177" i="77" l="1"/>
  <c r="B176" i="77"/>
  <c r="A176" i="77"/>
  <c r="C178" i="77" l="1"/>
  <c r="B177" i="77"/>
  <c r="A177" i="77"/>
  <c r="C179" i="77" l="1"/>
  <c r="B178" i="77"/>
  <c r="A178" i="77"/>
  <c r="C180" i="77" l="1"/>
  <c r="B179" i="77"/>
  <c r="A179" i="77"/>
  <c r="C181" i="77" l="1"/>
  <c r="A180" i="77"/>
  <c r="B180" i="77"/>
  <c r="C182" i="77" l="1"/>
  <c r="A181" i="77"/>
  <c r="B181" i="77"/>
  <c r="C183" i="77" l="1"/>
  <c r="B182" i="77"/>
  <c r="A182" i="77"/>
  <c r="C184" i="77" l="1"/>
  <c r="A183" i="77"/>
  <c r="B183" i="77" s="1"/>
  <c r="C185" i="77" l="1"/>
  <c r="A184" i="77"/>
  <c r="B184" i="77" s="1"/>
  <c r="C186" i="77" l="1"/>
  <c r="A185" i="77"/>
  <c r="B185" i="77" s="1"/>
  <c r="C187" i="77" l="1"/>
  <c r="A186" i="77"/>
  <c r="B186" i="77" s="1"/>
  <c r="C188" i="77" l="1"/>
  <c r="A187" i="77"/>
  <c r="B187" i="77" s="1"/>
  <c r="C189" i="77" l="1"/>
  <c r="A188" i="77"/>
  <c r="B188" i="77" s="1"/>
  <c r="C190" i="77" l="1"/>
  <c r="A189" i="77"/>
  <c r="B189" i="77" s="1"/>
  <c r="C191" i="77" l="1"/>
  <c r="A190" i="77"/>
  <c r="B190" i="77" s="1"/>
  <c r="C192" i="77" l="1"/>
  <c r="A191" i="77"/>
  <c r="B191" i="77" s="1"/>
  <c r="C193" i="77" l="1"/>
  <c r="A192" i="77"/>
  <c r="B192" i="77" s="1"/>
  <c r="C194" i="77" l="1"/>
  <c r="A193" i="77"/>
  <c r="B193" i="77" s="1"/>
  <c r="C195" i="77" l="1"/>
  <c r="A194" i="77"/>
  <c r="B194" i="77" s="1"/>
  <c r="C196" i="77" l="1"/>
  <c r="A195" i="77"/>
  <c r="B195" i="77" s="1"/>
  <c r="C197" i="77" l="1"/>
  <c r="A196" i="77"/>
  <c r="B196" i="77" s="1"/>
  <c r="C198" i="77" l="1"/>
  <c r="A197" i="77"/>
  <c r="B197" i="77" s="1"/>
  <c r="C199" i="77" l="1"/>
  <c r="A198" i="77"/>
  <c r="B198" i="77" s="1"/>
  <c r="C200" i="77" l="1"/>
  <c r="A199" i="77"/>
  <c r="B199" i="77" s="1"/>
  <c r="C201" i="77" l="1"/>
  <c r="A200" i="77"/>
  <c r="B200" i="77" s="1"/>
  <c r="C202" i="77" l="1"/>
  <c r="A201" i="77"/>
  <c r="B201" i="77" s="1"/>
  <c r="C203" i="77" l="1"/>
  <c r="A202" i="77"/>
  <c r="B202" i="77" s="1"/>
  <c r="C204" i="77" l="1"/>
  <c r="A203" i="77"/>
  <c r="B203" i="77" s="1"/>
  <c r="C205" i="77" l="1"/>
  <c r="A204" i="77"/>
  <c r="B204" i="77" s="1"/>
  <c r="C206" i="77" l="1"/>
  <c r="A205" i="77"/>
  <c r="B205" i="77" s="1"/>
  <c r="C207" i="77" l="1"/>
  <c r="A206" i="77"/>
  <c r="B206" i="77" s="1"/>
  <c r="C208" i="77" l="1"/>
  <c r="A207" i="77"/>
  <c r="B207" i="77" s="1"/>
  <c r="C209" i="77" l="1"/>
  <c r="A208" i="77"/>
  <c r="B208" i="77" s="1"/>
  <c r="C210" i="77" l="1"/>
  <c r="A209" i="77"/>
  <c r="B209" i="77" s="1"/>
  <c r="C211" i="77" l="1"/>
  <c r="A210" i="77"/>
  <c r="B210" i="77" s="1"/>
  <c r="C212" i="77" l="1"/>
  <c r="A211" i="77"/>
  <c r="B211" i="77" s="1"/>
  <c r="C213" i="77" l="1"/>
  <c r="A212" i="77"/>
  <c r="B212" i="77" s="1"/>
  <c r="C214" i="77" l="1"/>
  <c r="A213" i="77"/>
  <c r="B213" i="77" s="1"/>
  <c r="C215" i="77" l="1"/>
  <c r="A214" i="77"/>
  <c r="B214" i="77" s="1"/>
  <c r="C216" i="77" l="1"/>
  <c r="A215" i="77"/>
  <c r="B215" i="77" s="1"/>
  <c r="C217" i="77" l="1"/>
  <c r="A216" i="77"/>
  <c r="B216" i="77" s="1"/>
  <c r="C218" i="77" l="1"/>
  <c r="A217" i="77"/>
  <c r="B217" i="77" s="1"/>
  <c r="C219" i="77" l="1"/>
  <c r="A218" i="77"/>
  <c r="B218" i="77" s="1"/>
  <c r="C220" i="77" l="1"/>
  <c r="A219" i="77"/>
  <c r="B219" i="77" s="1"/>
  <c r="C221" i="77" l="1"/>
  <c r="A220" i="77"/>
  <c r="B220" i="77" s="1"/>
  <c r="C222" i="77" l="1"/>
  <c r="A221" i="77"/>
  <c r="B221" i="77" s="1"/>
  <c r="C223" i="77" l="1"/>
  <c r="A222" i="77"/>
  <c r="B222" i="77" s="1"/>
  <c r="C224" i="77" l="1"/>
  <c r="A223" i="77"/>
  <c r="B223" i="77" s="1"/>
  <c r="C225" i="77" l="1"/>
  <c r="A224" i="77"/>
  <c r="B224" i="77" s="1"/>
  <c r="C226" i="77" l="1"/>
  <c r="A225" i="77"/>
  <c r="B225" i="77" s="1"/>
  <c r="C227" i="77" l="1"/>
  <c r="A226" i="77"/>
  <c r="B226" i="77" s="1"/>
  <c r="C228" i="77" l="1"/>
  <c r="A227" i="77"/>
  <c r="B227" i="77" s="1"/>
  <c r="C229" i="77" l="1"/>
  <c r="A228" i="77"/>
  <c r="B228" i="77" s="1"/>
  <c r="C230" i="77" l="1"/>
  <c r="A229" i="77"/>
  <c r="B229" i="77" s="1"/>
  <c r="C231" i="77" l="1"/>
  <c r="A230" i="77"/>
  <c r="B230" i="77" s="1"/>
  <c r="C232" i="77" l="1"/>
  <c r="A231" i="77"/>
  <c r="B231" i="77" s="1"/>
  <c r="C233" i="77" l="1"/>
  <c r="A232" i="77"/>
  <c r="B232" i="77" s="1"/>
  <c r="C234" i="77" l="1"/>
  <c r="A233" i="77"/>
  <c r="B233" i="77" s="1"/>
  <c r="C235" i="77" l="1"/>
  <c r="A234" i="77"/>
  <c r="B234" i="77" s="1"/>
  <c r="C236" i="77" l="1"/>
  <c r="A235" i="77"/>
  <c r="B235" i="77" s="1"/>
  <c r="C237" i="77" l="1"/>
  <c r="A236" i="77"/>
  <c r="B236" i="77" s="1"/>
  <c r="C238" i="77" l="1"/>
  <c r="A237" i="77"/>
  <c r="B237" i="77" s="1"/>
  <c r="C239" i="77" l="1"/>
  <c r="A238" i="77"/>
  <c r="B238" i="77" s="1"/>
  <c r="C240" i="77" l="1"/>
  <c r="A239" i="77"/>
  <c r="B239" i="77" s="1"/>
  <c r="C241" i="77" l="1"/>
  <c r="A240" i="77"/>
  <c r="B240" i="77" s="1"/>
  <c r="C242" i="77" l="1"/>
  <c r="A241" i="77"/>
  <c r="B241" i="77" s="1"/>
  <c r="C243" i="77" l="1"/>
  <c r="A242" i="77"/>
  <c r="B242" i="77" s="1"/>
  <c r="C244" i="77" l="1"/>
  <c r="A243" i="77"/>
  <c r="B243" i="77" s="1"/>
  <c r="C245" i="77" l="1"/>
  <c r="A244" i="77"/>
  <c r="B244" i="77" s="1"/>
  <c r="C246" i="77" l="1"/>
  <c r="A245" i="77"/>
  <c r="B245" i="77" s="1"/>
  <c r="C247" i="77" l="1"/>
  <c r="A246" i="77"/>
  <c r="B246" i="77" s="1"/>
  <c r="C248" i="77" l="1"/>
  <c r="A247" i="77"/>
  <c r="B247" i="77" s="1"/>
  <c r="C249" i="77" l="1"/>
  <c r="A248" i="77"/>
  <c r="B248" i="77" s="1"/>
  <c r="C250" i="77" l="1"/>
  <c r="A249" i="77"/>
  <c r="B249" i="77" s="1"/>
  <c r="C251" i="77" l="1"/>
  <c r="A250" i="77"/>
  <c r="B250" i="77" s="1"/>
  <c r="C252" i="77" l="1"/>
  <c r="A251" i="77"/>
  <c r="B251" i="77" s="1"/>
  <c r="C253" i="77" l="1"/>
  <c r="A252" i="77"/>
  <c r="B252" i="77" s="1"/>
  <c r="C254" i="77" l="1"/>
  <c r="A253" i="77"/>
  <c r="B253" i="77" s="1"/>
  <c r="C255" i="77" l="1"/>
  <c r="A254" i="77"/>
  <c r="B254" i="77" s="1"/>
  <c r="C256" i="77" l="1"/>
  <c r="A255" i="77"/>
  <c r="B255" i="77" s="1"/>
  <c r="C257" i="77" l="1"/>
  <c r="A256" i="77"/>
  <c r="B256" i="77" s="1"/>
  <c r="C258" i="77" l="1"/>
  <c r="A257" i="77"/>
  <c r="B257" i="77" s="1"/>
  <c r="C259" i="77" l="1"/>
  <c r="A258" i="77"/>
  <c r="B258" i="77" s="1"/>
  <c r="C260" i="77" l="1"/>
  <c r="A259" i="77"/>
  <c r="B259" i="77" s="1"/>
  <c r="C261" i="77" l="1"/>
  <c r="A260" i="77"/>
  <c r="B260" i="77" s="1"/>
  <c r="C262" i="77" l="1"/>
  <c r="A261" i="77"/>
  <c r="B261" i="77" s="1"/>
  <c r="C263" i="77" l="1"/>
  <c r="A262" i="77"/>
  <c r="B262" i="77" s="1"/>
  <c r="C264" i="77" l="1"/>
  <c r="A263" i="77"/>
  <c r="B263" i="77" s="1"/>
  <c r="C265" i="77" l="1"/>
  <c r="A264" i="77"/>
  <c r="B264" i="77" s="1"/>
  <c r="C266" i="77" l="1"/>
  <c r="A265" i="77"/>
  <c r="B265" i="77" s="1"/>
  <c r="C267" i="77" l="1"/>
  <c r="A266" i="77"/>
  <c r="B266" i="77" s="1"/>
  <c r="C268" i="77" l="1"/>
  <c r="A267" i="77"/>
  <c r="B267" i="77" s="1"/>
  <c r="C269" i="77" l="1"/>
  <c r="A268" i="77"/>
  <c r="B268" i="77" s="1"/>
  <c r="C270" i="77" l="1"/>
  <c r="A269" i="77"/>
  <c r="B269" i="77" s="1"/>
  <c r="C271" i="77" l="1"/>
  <c r="A270" i="77"/>
  <c r="B270" i="77" s="1"/>
  <c r="C272" i="77" l="1"/>
  <c r="A271" i="77"/>
  <c r="B271" i="77" s="1"/>
  <c r="C273" i="77" l="1"/>
  <c r="A272" i="77"/>
  <c r="B272" i="77" s="1"/>
  <c r="C274" i="77" l="1"/>
  <c r="A273" i="77"/>
  <c r="B273" i="77" s="1"/>
  <c r="C275" i="77" l="1"/>
  <c r="A274" i="77"/>
  <c r="B274" i="77" s="1"/>
  <c r="C276" i="77" l="1"/>
  <c r="A275" i="77"/>
  <c r="B275" i="77" s="1"/>
  <c r="C277" i="77" l="1"/>
  <c r="A276" i="77"/>
  <c r="B276" i="77" s="1"/>
  <c r="C278" i="77" l="1"/>
  <c r="A277" i="77"/>
  <c r="B277" i="77" s="1"/>
  <c r="C279" i="77" l="1"/>
  <c r="A278" i="77"/>
  <c r="B278" i="77" s="1"/>
  <c r="C280" i="77" l="1"/>
  <c r="A279" i="77"/>
  <c r="B279" i="77" s="1"/>
  <c r="C281" i="77" l="1"/>
  <c r="A280" i="77"/>
  <c r="B280" i="77" s="1"/>
  <c r="C282" i="77" l="1"/>
  <c r="A281" i="77"/>
  <c r="B281" i="77" s="1"/>
  <c r="C283" i="77" l="1"/>
  <c r="A282" i="77"/>
  <c r="B282" i="77" s="1"/>
  <c r="C284" i="77" l="1"/>
  <c r="A283" i="77"/>
  <c r="B283" i="77" s="1"/>
  <c r="C285" i="77" l="1"/>
  <c r="A284" i="77"/>
  <c r="B284" i="77" s="1"/>
  <c r="C286" i="77" l="1"/>
  <c r="A285" i="77"/>
  <c r="B285" i="77" s="1"/>
  <c r="C287" i="77" l="1"/>
  <c r="A286" i="77"/>
  <c r="B286" i="77" s="1"/>
  <c r="C288" i="77" l="1"/>
  <c r="A287" i="77"/>
  <c r="B287" i="77" s="1"/>
  <c r="C289" i="77" l="1"/>
  <c r="A288" i="77"/>
  <c r="B288" i="77" s="1"/>
  <c r="C290" i="77" l="1"/>
  <c r="A289" i="77"/>
  <c r="B289" i="77" s="1"/>
  <c r="C291" i="77" l="1"/>
  <c r="A290" i="77"/>
  <c r="B290" i="77" s="1"/>
  <c r="C292" i="77" l="1"/>
  <c r="A291" i="77"/>
  <c r="B291" i="77" s="1"/>
  <c r="C293" i="77" l="1"/>
  <c r="A292" i="77"/>
  <c r="B292" i="77" s="1"/>
  <c r="C294" i="77" l="1"/>
  <c r="A293" i="77"/>
  <c r="B293" i="77" s="1"/>
  <c r="C295" i="77" l="1"/>
  <c r="A294" i="77"/>
  <c r="B294" i="77" s="1"/>
  <c r="C296" i="77" l="1"/>
  <c r="A295" i="77"/>
  <c r="B295" i="77" s="1"/>
  <c r="C297" i="77" l="1"/>
  <c r="A296" i="77"/>
  <c r="B296" i="77" s="1"/>
  <c r="C298" i="77" l="1"/>
  <c r="A297" i="77"/>
  <c r="B297" i="77" s="1"/>
  <c r="C299" i="77" l="1"/>
  <c r="A298" i="77"/>
  <c r="B298" i="77" s="1"/>
  <c r="C300" i="77" l="1"/>
  <c r="A299" i="77"/>
  <c r="B299" i="77" s="1"/>
  <c r="C301" i="77" l="1"/>
  <c r="A300" i="77"/>
  <c r="B300" i="77" s="1"/>
  <c r="C302" i="77" l="1"/>
  <c r="A301" i="77"/>
  <c r="B301" i="77" s="1"/>
  <c r="C303" i="77" l="1"/>
  <c r="A302" i="77"/>
  <c r="B302" i="77" s="1"/>
  <c r="C304" i="77" l="1"/>
  <c r="A303" i="77"/>
  <c r="B303" i="77" s="1"/>
  <c r="C305" i="77" l="1"/>
  <c r="A304" i="77"/>
  <c r="B304" i="77" s="1"/>
  <c r="C306" i="77" l="1"/>
  <c r="A305" i="77"/>
  <c r="B305" i="77" s="1"/>
  <c r="C307" i="77" l="1"/>
  <c r="A306" i="77"/>
  <c r="B306" i="77" s="1"/>
  <c r="C308" i="77" l="1"/>
  <c r="A307" i="77"/>
  <c r="B307" i="77" s="1"/>
  <c r="C309" i="77" l="1"/>
  <c r="A308" i="77"/>
  <c r="B308" i="77" s="1"/>
  <c r="C310" i="77" l="1"/>
  <c r="A309" i="77"/>
  <c r="B309" i="77" s="1"/>
  <c r="C311" i="77" l="1"/>
  <c r="A310" i="77"/>
  <c r="B310" i="77" s="1"/>
  <c r="C312" i="77" l="1"/>
  <c r="A311" i="77"/>
  <c r="B311" i="77" s="1"/>
  <c r="C313" i="77" l="1"/>
  <c r="A312" i="77"/>
  <c r="B312" i="77" s="1"/>
  <c r="C314" i="77" l="1"/>
  <c r="A313" i="77"/>
  <c r="B313" i="77" s="1"/>
  <c r="C315" i="77" l="1"/>
  <c r="A314" i="77"/>
  <c r="B314" i="77" s="1"/>
  <c r="C316" i="77" l="1"/>
  <c r="A315" i="77"/>
  <c r="B315" i="77" s="1"/>
  <c r="C317" i="77" l="1"/>
  <c r="A316" i="77"/>
  <c r="B316" i="77" s="1"/>
  <c r="C318" i="77" l="1"/>
  <c r="A317" i="77"/>
  <c r="B317" i="77" s="1"/>
  <c r="C319" i="77" l="1"/>
  <c r="A318" i="77"/>
  <c r="B318" i="77" s="1"/>
  <c r="C320" i="77" l="1"/>
  <c r="A319" i="77"/>
  <c r="B319" i="77" s="1"/>
  <c r="C321" i="77" l="1"/>
  <c r="A320" i="77"/>
  <c r="B320" i="77" s="1"/>
  <c r="C322" i="77" l="1"/>
  <c r="A321" i="77"/>
  <c r="B321" i="77" s="1"/>
  <c r="C323" i="77" l="1"/>
  <c r="A322" i="77"/>
  <c r="B322" i="77" s="1"/>
  <c r="C324" i="77" l="1"/>
  <c r="A323" i="77"/>
  <c r="B323" i="77" s="1"/>
  <c r="C325" i="77" l="1"/>
  <c r="A324" i="77"/>
  <c r="B324" i="77" s="1"/>
  <c r="C326" i="77" l="1"/>
  <c r="A325" i="77"/>
  <c r="B325" i="77" s="1"/>
  <c r="C327" i="77" l="1"/>
  <c r="A326" i="77"/>
  <c r="B326" i="77" s="1"/>
  <c r="C328" i="77" l="1"/>
  <c r="A327" i="77"/>
  <c r="B327" i="77" s="1"/>
  <c r="C329" i="77" l="1"/>
  <c r="A328" i="77"/>
  <c r="B328" i="77" s="1"/>
  <c r="C330" i="77" l="1"/>
  <c r="A329" i="77"/>
  <c r="B329" i="77" s="1"/>
  <c r="C331" i="77" l="1"/>
  <c r="A330" i="77"/>
  <c r="B330" i="77" s="1"/>
  <c r="C332" i="77" l="1"/>
  <c r="A331" i="77"/>
  <c r="B331" i="77" s="1"/>
  <c r="C333" i="77" l="1"/>
  <c r="A332" i="77"/>
  <c r="B332" i="77" s="1"/>
  <c r="C334" i="77" l="1"/>
  <c r="A333" i="77"/>
  <c r="B333" i="77" s="1"/>
  <c r="C335" i="77" l="1"/>
  <c r="A334" i="77"/>
  <c r="B334" i="77" s="1"/>
  <c r="C336" i="77" l="1"/>
  <c r="A335" i="77"/>
  <c r="B335" i="77" s="1"/>
  <c r="C337" i="77" l="1"/>
  <c r="A336" i="77"/>
  <c r="B336" i="77" s="1"/>
  <c r="C338" i="77" l="1"/>
  <c r="A337" i="77"/>
  <c r="B337" i="77" s="1"/>
  <c r="C339" i="77" l="1"/>
  <c r="A338" i="77"/>
  <c r="B338" i="77" s="1"/>
  <c r="C340" i="77" l="1"/>
  <c r="A339" i="77"/>
  <c r="B339" i="77" s="1"/>
  <c r="C341" i="77" l="1"/>
  <c r="A340" i="77"/>
  <c r="B340" i="77" s="1"/>
  <c r="C342" i="77" l="1"/>
  <c r="A341" i="77"/>
  <c r="B341" i="77" s="1"/>
  <c r="C343" i="77" l="1"/>
  <c r="A342" i="77"/>
  <c r="B342" i="77" s="1"/>
  <c r="C344" i="77" l="1"/>
  <c r="A343" i="77"/>
  <c r="B343" i="77" s="1"/>
  <c r="C345" i="77" l="1"/>
  <c r="A344" i="77"/>
  <c r="B344" i="77" s="1"/>
  <c r="C346" i="77" l="1"/>
  <c r="A345" i="77"/>
  <c r="B345" i="77" s="1"/>
  <c r="C347" i="77" l="1"/>
  <c r="A346" i="77"/>
  <c r="B346" i="77" s="1"/>
  <c r="C348" i="77" l="1"/>
  <c r="A347" i="77"/>
  <c r="B347" i="77" s="1"/>
  <c r="C349" i="77" l="1"/>
  <c r="A348" i="77"/>
  <c r="B348" i="77" s="1"/>
  <c r="C350" i="77" l="1"/>
  <c r="A349" i="77"/>
  <c r="B349" i="77" s="1"/>
  <c r="C351" i="77" l="1"/>
  <c r="A350" i="77"/>
  <c r="B350" i="77" s="1"/>
  <c r="C352" i="77" l="1"/>
  <c r="A351" i="77"/>
  <c r="B351" i="77" s="1"/>
  <c r="C353" i="77" l="1"/>
  <c r="A352" i="77"/>
  <c r="B352" i="77" s="1"/>
  <c r="C354" i="77" l="1"/>
  <c r="A353" i="77"/>
  <c r="B353" i="77" s="1"/>
  <c r="C355" i="77" l="1"/>
  <c r="A354" i="77"/>
  <c r="B354" i="77" s="1"/>
  <c r="C356" i="77" l="1"/>
  <c r="A355" i="77"/>
  <c r="B355" i="77" s="1"/>
  <c r="C357" i="77" l="1"/>
  <c r="A356" i="77"/>
  <c r="B356" i="77" s="1"/>
  <c r="C358" i="77" l="1"/>
  <c r="A357" i="77"/>
  <c r="B357" i="77" s="1"/>
  <c r="C359" i="77" l="1"/>
  <c r="A358" i="77"/>
  <c r="B358" i="77" s="1"/>
  <c r="C360" i="77" l="1"/>
  <c r="A359" i="77"/>
  <c r="B359" i="77" s="1"/>
  <c r="C361" i="77" l="1"/>
  <c r="A360" i="77"/>
  <c r="B360" i="77" s="1"/>
  <c r="C362" i="77" l="1"/>
  <c r="A361" i="77"/>
  <c r="B361" i="77" s="1"/>
  <c r="C363" i="77" l="1"/>
  <c r="A362" i="77"/>
  <c r="B362" i="77" s="1"/>
  <c r="C364" i="77" l="1"/>
  <c r="A363" i="77"/>
  <c r="B363" i="77" s="1"/>
  <c r="C365" i="77" l="1"/>
  <c r="A364" i="77"/>
  <c r="B364" i="77" s="1"/>
  <c r="C366" i="77" l="1"/>
  <c r="A365" i="77"/>
  <c r="B365" i="77" s="1"/>
  <c r="C367" i="77" l="1"/>
  <c r="A366" i="77"/>
  <c r="B366" i="77" s="1"/>
  <c r="C368" i="77" l="1"/>
  <c r="A367" i="77"/>
  <c r="B367" i="77" s="1"/>
  <c r="C369" i="77" l="1"/>
  <c r="A368" i="77"/>
  <c r="B368" i="77" s="1"/>
  <c r="C370" i="77" l="1"/>
  <c r="A369" i="77"/>
  <c r="B369" i="77" s="1"/>
  <c r="C371" i="77" l="1"/>
  <c r="A370" i="77"/>
  <c r="B370" i="77" s="1"/>
  <c r="C372" i="77" l="1"/>
  <c r="A371" i="77"/>
  <c r="B371" i="77" s="1"/>
  <c r="C373" i="77" l="1"/>
  <c r="A372" i="77"/>
  <c r="B372" i="77" s="1"/>
  <c r="C374" i="77" l="1"/>
  <c r="A373" i="77"/>
  <c r="B373" i="77" s="1"/>
  <c r="C375" i="77" l="1"/>
  <c r="A374" i="77"/>
  <c r="B374" i="77" s="1"/>
  <c r="C376" i="77" l="1"/>
  <c r="A375" i="77"/>
  <c r="B375" i="77" s="1"/>
  <c r="C377" i="77" l="1"/>
  <c r="A376" i="77"/>
  <c r="B376" i="77" s="1"/>
  <c r="C378" i="77" l="1"/>
  <c r="A377" i="77"/>
  <c r="B377" i="77" s="1"/>
  <c r="C379" i="77" l="1"/>
  <c r="A378" i="77"/>
  <c r="B378" i="77" s="1"/>
  <c r="C380" i="77" l="1"/>
  <c r="A379" i="77"/>
  <c r="B379" i="77" s="1"/>
  <c r="C381" i="77" l="1"/>
  <c r="A380" i="77"/>
  <c r="B380" i="77" s="1"/>
  <c r="C382" i="77" l="1"/>
  <c r="A381" i="77"/>
  <c r="B381" i="77" s="1"/>
  <c r="C383" i="77" l="1"/>
  <c r="A382" i="77"/>
  <c r="B382" i="77" s="1"/>
  <c r="C384" i="77" l="1"/>
  <c r="A383" i="77"/>
  <c r="B383" i="77" s="1"/>
  <c r="C385" i="77" l="1"/>
  <c r="A384" i="77"/>
  <c r="B384" i="77" s="1"/>
  <c r="C386" i="77" l="1"/>
  <c r="A385" i="77"/>
  <c r="B385" i="77" s="1"/>
  <c r="C387" i="77" l="1"/>
  <c r="A386" i="77"/>
  <c r="B386" i="77" s="1"/>
  <c r="C388" i="77" l="1"/>
  <c r="A387" i="77"/>
  <c r="B387" i="77" s="1"/>
  <c r="C389" i="77" l="1"/>
  <c r="A388" i="77"/>
  <c r="B388" i="77" s="1"/>
  <c r="C390" i="77" l="1"/>
  <c r="A389" i="77"/>
  <c r="B389" i="77" s="1"/>
  <c r="C391" i="77" l="1"/>
  <c r="A390" i="77"/>
  <c r="B390" i="77" s="1"/>
  <c r="C392" i="77" l="1"/>
  <c r="A391" i="77"/>
  <c r="B391" i="77" s="1"/>
  <c r="C393" i="77" l="1"/>
  <c r="A392" i="77"/>
  <c r="B392" i="77" s="1"/>
  <c r="C394" i="77" l="1"/>
  <c r="A393" i="77"/>
  <c r="B393" i="77" s="1"/>
  <c r="C395" i="77" l="1"/>
  <c r="A394" i="77"/>
  <c r="B394" i="77" s="1"/>
  <c r="C396" i="77" l="1"/>
  <c r="A395" i="77"/>
  <c r="B395" i="77" s="1"/>
  <c r="C397" i="77" l="1"/>
  <c r="A396" i="77"/>
  <c r="B396" i="77" s="1"/>
  <c r="C398" i="77" l="1"/>
  <c r="A397" i="77"/>
  <c r="B397" i="77" s="1"/>
  <c r="C399" i="77" l="1"/>
  <c r="A398" i="77"/>
  <c r="B398" i="77" s="1"/>
  <c r="C400" i="77" l="1"/>
  <c r="A399" i="77"/>
  <c r="B399" i="77" s="1"/>
  <c r="C401" i="77" l="1"/>
  <c r="A400" i="77"/>
  <c r="B400" i="77" s="1"/>
  <c r="C402" i="77" l="1"/>
  <c r="A401" i="77"/>
  <c r="B401" i="77" s="1"/>
  <c r="C403" i="77" l="1"/>
  <c r="A402" i="77"/>
  <c r="B402" i="77" s="1"/>
  <c r="C404" i="77" l="1"/>
  <c r="A403" i="77"/>
  <c r="B403" i="77" s="1"/>
  <c r="C405" i="77" l="1"/>
  <c r="A404" i="77"/>
  <c r="B404" i="77" s="1"/>
  <c r="C406" i="77" l="1"/>
  <c r="A405" i="77"/>
  <c r="B405" i="77" s="1"/>
  <c r="C407" i="77" l="1"/>
  <c r="A406" i="77"/>
  <c r="B406" i="77" s="1"/>
  <c r="C408" i="77" l="1"/>
  <c r="A407" i="77"/>
  <c r="B407" i="77" s="1"/>
  <c r="C409" i="77" l="1"/>
  <c r="A408" i="77"/>
  <c r="B408" i="77" s="1"/>
  <c r="C410" i="77" l="1"/>
  <c r="A409" i="77"/>
  <c r="B409" i="77" s="1"/>
  <c r="C411" i="77" l="1"/>
  <c r="A410" i="77"/>
  <c r="B410" i="77" s="1"/>
  <c r="C412" i="77" l="1"/>
  <c r="A411" i="77"/>
  <c r="B411" i="77" s="1"/>
  <c r="C413" i="77" l="1"/>
  <c r="A412" i="77"/>
  <c r="B412" i="77" s="1"/>
  <c r="C414" i="77" l="1"/>
  <c r="A413" i="77"/>
  <c r="B413" i="77" s="1"/>
  <c r="C415" i="77" l="1"/>
  <c r="A414" i="77"/>
  <c r="B414" i="77" s="1"/>
  <c r="C416" i="77" l="1"/>
  <c r="A415" i="77"/>
  <c r="B415" i="77" s="1"/>
  <c r="C417" i="77" l="1"/>
  <c r="A416" i="77"/>
  <c r="B416" i="77" s="1"/>
  <c r="C418" i="77" l="1"/>
  <c r="A417" i="77"/>
  <c r="B417" i="77" s="1"/>
  <c r="C419" i="77" l="1"/>
  <c r="A418" i="77"/>
  <c r="B418" i="77" s="1"/>
  <c r="C420" i="77" l="1"/>
  <c r="A419" i="77"/>
  <c r="B419" i="77" s="1"/>
  <c r="C421" i="77" l="1"/>
  <c r="A420" i="77"/>
  <c r="B420" i="77" s="1"/>
  <c r="C422" i="77" l="1"/>
  <c r="A421" i="77"/>
  <c r="B421" i="77" s="1"/>
  <c r="C423" i="77" l="1"/>
  <c r="A422" i="77"/>
  <c r="B422" i="77" s="1"/>
  <c r="C424" i="77" l="1"/>
  <c r="C425" i="77" l="1"/>
  <c r="C426" i="77" l="1"/>
  <c r="C427" i="77" l="1"/>
  <c r="C428" i="77" l="1"/>
  <c r="C429" i="77" l="1"/>
  <c r="C430" i="77" s="1"/>
  <c r="C431" i="77" s="1"/>
  <c r="C432" i="77" s="1"/>
  <c r="C433" i="77" s="1"/>
  <c r="C434" i="77" s="1"/>
  <c r="C435" i="77" s="1"/>
  <c r="C436" i="77" s="1"/>
  <c r="C437" i="77" s="1"/>
  <c r="C438" i="77" s="1"/>
  <c r="C439" i="77" s="1"/>
  <c r="C440" i="77" s="1"/>
  <c r="C441" i="77" s="1"/>
  <c r="C442" i="77" s="1"/>
  <c r="C443" i="77" s="1"/>
  <c r="C444" i="77" s="1"/>
  <c r="C445" i="77" l="1"/>
  <c r="C446" i="77" l="1"/>
  <c r="C447" i="77" l="1"/>
  <c r="C448" i="77" l="1"/>
  <c r="C449" i="77" l="1"/>
  <c r="C450" i="77" l="1"/>
  <c r="C451" i="77" l="1"/>
  <c r="C452" i="77" l="1"/>
  <c r="C453" i="77" l="1"/>
  <c r="C454" i="77" l="1"/>
  <c r="C455" i="77" l="1"/>
  <c r="C456" i="77" l="1"/>
  <c r="C457" i="77" l="1"/>
  <c r="C458" i="77" s="1"/>
  <c r="C459" i="77" s="1"/>
  <c r="C460" i="77" s="1"/>
  <c r="C461" i="77" s="1"/>
  <c r="C462" i="77" s="1"/>
  <c r="C463" i="77" s="1"/>
  <c r="C464" i="77" s="1"/>
  <c r="C465" i="77" s="1"/>
  <c r="C466" i="77" s="1"/>
  <c r="C467" i="77" s="1"/>
  <c r="C468" i="77" s="1"/>
  <c r="C469" i="77" s="1"/>
  <c r="C470" i="77" s="1"/>
  <c r="C471" i="77" s="1"/>
  <c r="C472" i="77" s="1"/>
  <c r="C473" i="77" l="1"/>
  <c r="C474" i="77" l="1"/>
  <c r="C475" i="77" l="1"/>
  <c r="C476" i="77" l="1"/>
  <c r="C477" i="77" l="1"/>
  <c r="C478" i="77" l="1"/>
  <c r="C479" i="77" l="1"/>
  <c r="C480" i="77" l="1"/>
  <c r="C481" i="77" l="1"/>
  <c r="C482" i="77" l="1"/>
  <c r="C483" i="77" l="1"/>
  <c r="C484" i="77" s="1"/>
  <c r="C485" i="77" s="1"/>
  <c r="C486" i="77" s="1"/>
  <c r="C487" i="77" s="1"/>
  <c r="C488" i="77" s="1"/>
  <c r="C489" i="77" s="1"/>
  <c r="C490" i="77" s="1"/>
  <c r="C491" i="77" s="1"/>
  <c r="C492" i="77" s="1"/>
  <c r="C493" i="77" s="1"/>
  <c r="C494" i="77" s="1"/>
  <c r="C495" i="77" s="1"/>
  <c r="C496" i="77" s="1"/>
  <c r="C497" i="77" s="1"/>
  <c r="C498" i="77" s="1"/>
  <c r="C499" i="77" s="1"/>
  <c r="C500" i="77" s="1"/>
  <c r="C501" i="77" s="1"/>
  <c r="C502" i="77" s="1"/>
  <c r="C503" i="77" s="1"/>
  <c r="C504" i="77" l="1"/>
  <c r="C505" i="77" l="1"/>
  <c r="C506" i="77" l="1"/>
  <c r="C507" i="77" l="1"/>
  <c r="C508" i="77" l="1"/>
  <c r="C509" i="77" l="1"/>
  <c r="C510" i="77" l="1"/>
  <c r="C511" i="77" l="1"/>
  <c r="C512" i="77" s="1"/>
  <c r="C513" i="77" s="1"/>
  <c r="C514" i="77" s="1"/>
  <c r="C515" i="77" s="1"/>
  <c r="C516" i="77" s="1"/>
  <c r="C517" i="77" s="1"/>
  <c r="C518" i="77" s="1"/>
  <c r="C519" i="77" s="1"/>
  <c r="C520" i="77" s="1"/>
  <c r="C521" i="77" s="1"/>
  <c r="C522" i="77" s="1"/>
  <c r="C523" i="77" s="1"/>
  <c r="C524" i="77" s="1"/>
  <c r="C525" i="77" s="1"/>
  <c r="C526" i="77" s="1"/>
  <c r="C527" i="77" s="1"/>
  <c r="C528" i="77" s="1"/>
  <c r="C529" i="77" s="1"/>
  <c r="C530" i="77" l="1"/>
  <c r="C531" i="77" l="1"/>
  <c r="C532" i="77" l="1"/>
  <c r="C533" i="77" l="1"/>
  <c r="C534" i="77" l="1"/>
  <c r="C535" i="77" l="1"/>
  <c r="C536" i="77" l="1"/>
  <c r="C537" i="77" l="1"/>
  <c r="C538" i="77" s="1"/>
  <c r="C539" i="77" s="1"/>
  <c r="C540" i="77" s="1"/>
  <c r="C541" i="77" s="1"/>
  <c r="C542" i="77" s="1"/>
  <c r="C543" i="77" s="1"/>
  <c r="C544" i="77" s="1"/>
  <c r="C545" i="77" s="1"/>
  <c r="C546" i="77" s="1"/>
  <c r="C547" i="77" s="1"/>
  <c r="C548" i="77" s="1"/>
  <c r="C549" i="77" s="1"/>
  <c r="C550" i="77" s="1"/>
  <c r="C551" i="77" s="1"/>
  <c r="C552" i="77" s="1"/>
  <c r="C553" i="77" s="1"/>
  <c r="C554" i="77" s="1"/>
  <c r="C555" i="77" s="1"/>
  <c r="C556" i="77" s="1"/>
  <c r="C557" i="77" l="1"/>
  <c r="C558" i="77" l="1"/>
  <c r="C559" i="77" l="1"/>
  <c r="C560" i="77" l="1"/>
  <c r="C561" i="77" l="1"/>
  <c r="C562" i="77" l="1"/>
  <c r="C563" i="77" l="1"/>
  <c r="C564" i="77" l="1"/>
  <c r="C565" i="77" l="1"/>
  <c r="C566" i="77" s="1"/>
  <c r="C567" i="77" s="1"/>
  <c r="C568" i="77" s="1"/>
  <c r="C569" i="77" s="1"/>
  <c r="C570" i="77" s="1"/>
  <c r="C571" i="77" s="1"/>
  <c r="C572" i="77" s="1"/>
  <c r="C573" i="77" s="1"/>
  <c r="C574" i="77" s="1"/>
  <c r="C575" i="77" s="1"/>
  <c r="C576" i="77" s="1"/>
  <c r="C577" i="77" s="1"/>
  <c r="C578" i="77" s="1"/>
  <c r="C579" i="77" s="1"/>
  <c r="C580" i="77" s="1"/>
  <c r="C581" i="77" s="1"/>
  <c r="C582" i="77" s="1"/>
  <c r="C583" i="77" s="1"/>
  <c r="C584" i="77" l="1"/>
  <c r="C585" i="77" l="1"/>
  <c r="C586" i="77" l="1"/>
  <c r="C587" i="77" l="1"/>
  <c r="C588" i="77" l="1"/>
  <c r="C589" i="77" l="1"/>
  <c r="C590" i="77" l="1"/>
  <c r="C591" i="77" l="1"/>
  <c r="C592" i="77" s="1"/>
  <c r="C593" i="77" s="1"/>
  <c r="C594" i="77" s="1"/>
  <c r="C595" i="77" s="1"/>
  <c r="C596" i="77" s="1"/>
  <c r="C597" i="77" s="1"/>
  <c r="C598" i="77" s="1"/>
  <c r="C599" i="77" s="1"/>
  <c r="C600" i="77" s="1"/>
  <c r="C601" i="77" s="1"/>
  <c r="C602" i="77" s="1"/>
  <c r="C603" i="77" s="1"/>
  <c r="C604" i="77" l="1"/>
  <c r="C605" i="77" l="1"/>
  <c r="C606" i="77" l="1"/>
  <c r="C607" i="77" l="1"/>
  <c r="C608" i="77" l="1"/>
  <c r="B607" i="77"/>
  <c r="C609" i="77" l="1"/>
  <c r="B608" i="77"/>
  <c r="C610" i="77" l="1"/>
  <c r="C611" i="77" s="1"/>
  <c r="C612" i="77" s="1"/>
  <c r="C613" i="77" s="1"/>
  <c r="C614" i="77" s="1"/>
  <c r="C615" i="77" s="1"/>
  <c r="C616" i="77" s="1"/>
  <c r="C617" i="77" s="1"/>
  <c r="C618" i="77" s="1"/>
  <c r="C619" i="77" s="1"/>
  <c r="C620" i="77" s="1"/>
  <c r="C621" i="77" s="1"/>
  <c r="C622" i="77" s="1"/>
  <c r="C623" i="77" s="1"/>
  <c r="B609" i="77"/>
  <c r="B610" i="77" l="1"/>
  <c r="B611" i="77" l="1"/>
  <c r="B617" i="77" l="1"/>
  <c r="B618" i="77" l="1"/>
  <c r="B619" i="77" l="1"/>
  <c r="B620" i="77" l="1"/>
  <c r="B621" i="77" l="1"/>
  <c r="B612" i="77" l="1"/>
  <c r="B613" i="77" l="1"/>
  <c r="B614" i="77" l="1"/>
  <c r="B615" i="77" l="1"/>
  <c r="B616" i="77" l="1"/>
  <c r="B622" i="77" l="1"/>
  <c r="C624" i="77" l="1"/>
  <c r="B623" i="77"/>
  <c r="C625" i="77" l="1"/>
  <c r="B624" i="77"/>
  <c r="C626" i="77" l="1"/>
  <c r="B626" i="77" s="1"/>
  <c r="B625" i="7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<sst xmlns="http://schemas.openxmlformats.org/spreadsheetml/2006/main" count="14893" uniqueCount="2865">
  <si>
    <t>QC Notes</t>
  </si>
  <si>
    <t>ARCHIVED
at Alpha</t>
  </si>
  <si>
    <t>Notes</t>
  </si>
  <si>
    <t>≥20g
(≥ 40g total for QC)</t>
  </si>
  <si>
    <t>Paired Tissue Code</t>
  </si>
  <si>
    <t>Tissue Code</t>
  </si>
  <si>
    <t>Sample Abbr</t>
  </si>
  <si>
    <t>TissueDesc</t>
  </si>
  <si>
    <t>SampleID</t>
  </si>
  <si>
    <t>Sample Date</t>
  </si>
  <si>
    <t>COC information</t>
  </si>
  <si>
    <t>Mass (g) of
thawed specimen</t>
  </si>
  <si>
    <t>Specimen ID</t>
  </si>
  <si>
    <t>Mass (g) after processing</t>
  </si>
  <si>
    <t>Sample Time</t>
  </si>
  <si>
    <t>Sample Date (merged format)</t>
  </si>
  <si>
    <t>Comp01</t>
  </si>
  <si>
    <t>Comp02</t>
  </si>
  <si>
    <t>Comp03</t>
  </si>
  <si>
    <t>Carcass</t>
  </si>
  <si>
    <t>TissueID</t>
  </si>
  <si>
    <t>CT</t>
  </si>
  <si>
    <t>Alpha</t>
  </si>
  <si>
    <t>Tissue Desc</t>
  </si>
  <si>
    <t>Sufficient Mass</t>
  </si>
  <si>
    <t>SDG</t>
  </si>
  <si>
    <t>LabSampleID</t>
  </si>
  <si>
    <t>Species</t>
  </si>
  <si>
    <t>FT</t>
  </si>
  <si>
    <t>FT/CT</t>
  </si>
  <si>
    <t>Ind002</t>
  </si>
  <si>
    <t>Ind009</t>
  </si>
  <si>
    <t>Northern pike</t>
  </si>
  <si>
    <t>Ind001</t>
  </si>
  <si>
    <t>Smallmouth bass</t>
  </si>
  <si>
    <t>Carp</t>
  </si>
  <si>
    <t>Ind004</t>
  </si>
  <si>
    <t>Ind032</t>
  </si>
  <si>
    <t>WB</t>
  </si>
  <si>
    <t>Whole body</t>
  </si>
  <si>
    <t>Ind005</t>
  </si>
  <si>
    <t>Ind011</t>
  </si>
  <si>
    <t>Ind028</t>
  </si>
  <si>
    <t>Brown bullhead</t>
  </si>
  <si>
    <t>Ind007</t>
  </si>
  <si>
    <t>Ind003</t>
  </si>
  <si>
    <t>Ind006</t>
  </si>
  <si>
    <t>White sucker</t>
  </si>
  <si>
    <t>Ind013</t>
  </si>
  <si>
    <t>Ind019</t>
  </si>
  <si>
    <t>Channel catfish</t>
  </si>
  <si>
    <t>Ind008</t>
  </si>
  <si>
    <t>Ind010</t>
  </si>
  <si>
    <t>Ind012</t>
  </si>
  <si>
    <t>Ind014</t>
  </si>
  <si>
    <t>Ind016</t>
  </si>
  <si>
    <t>Ind018</t>
  </si>
  <si>
    <t>Ind022</t>
  </si>
  <si>
    <t>Specimen Sample Date</t>
  </si>
  <si>
    <t>Date Composited</t>
  </si>
  <si>
    <t>Preparer's Initials</t>
  </si>
  <si>
    <t>American eel</t>
  </si>
  <si>
    <t>Fillet without skin</t>
  </si>
  <si>
    <t>UPR09-ARFT-Comp01</t>
  </si>
  <si>
    <t>UPR09Q-AR038</t>
  </si>
  <si>
    <t>UPR09Q-AR038FT</t>
  </si>
  <si>
    <t>L1219060</t>
  </si>
  <si>
    <t>L1219060-04</t>
  </si>
  <si>
    <t>UPR09Q-AR039</t>
  </si>
  <si>
    <t>UPR09Q-AR039FT</t>
  </si>
  <si>
    <t>L1219604</t>
  </si>
  <si>
    <t>L1219604-01</t>
  </si>
  <si>
    <t>UPR09-ARCT-Comp01</t>
  </si>
  <si>
    <t>UPR09Q-AR038CT</t>
  </si>
  <si>
    <t>UPR09Q-AR039CT</t>
  </si>
  <si>
    <t>UPR09-ARFT-Comp02</t>
  </si>
  <si>
    <t>UPR09U-AR015</t>
  </si>
  <si>
    <t>UPR09U-AR015FT</t>
  </si>
  <si>
    <t>L1219058</t>
  </si>
  <si>
    <t>L1219058-13</t>
  </si>
  <si>
    <t>UPR09U-AR020</t>
  </si>
  <si>
    <t>UPR09U-AR020FT</t>
  </si>
  <si>
    <t>L1219058-18</t>
  </si>
  <si>
    <t>UPR09-ARCT-Comp02</t>
  </si>
  <si>
    <t>UPR09U-AR015CT</t>
  </si>
  <si>
    <t>UPR09U-AR020CT</t>
  </si>
  <si>
    <t>UPR09-ARFT-Comp03</t>
  </si>
  <si>
    <t>UPR09U-AR016</t>
  </si>
  <si>
    <t>UPR09U-AR016FT</t>
  </si>
  <si>
    <t>L1219058-14</t>
  </si>
  <si>
    <t>UPR09U-AR035</t>
  </si>
  <si>
    <t>UPR09U-AR035FT</t>
  </si>
  <si>
    <t>L1219059</t>
  </si>
  <si>
    <t>L1219059-20</t>
  </si>
  <si>
    <t>UPR09-ARCT-Comp03</t>
  </si>
  <si>
    <t>UPR09U-AR016CT</t>
  </si>
  <si>
    <t>UPR09U-AR035CT</t>
  </si>
  <si>
    <t>Comp04</t>
  </si>
  <si>
    <t>UPR09-ARFT-Comp04</t>
  </si>
  <si>
    <t>UPR09U-AR013</t>
  </si>
  <si>
    <t>UPR09U-AR013FT</t>
  </si>
  <si>
    <t>L1219058-11</t>
  </si>
  <si>
    <t>UPR09U-AR017</t>
  </si>
  <si>
    <t>UPR09U-AR017FT</t>
  </si>
  <si>
    <t>L1219058-15</t>
  </si>
  <si>
    <t>UPR09U-AR021</t>
  </si>
  <si>
    <t>UPR09U-AR021FT</t>
  </si>
  <si>
    <t>L1219058-19</t>
  </si>
  <si>
    <t>UPR09-ARCT-Comp04</t>
  </si>
  <si>
    <t>UPR09U-AR013CT</t>
  </si>
  <si>
    <t>UPR09U-AR017CT</t>
  </si>
  <si>
    <t>UPR09U-AR021CT</t>
  </si>
  <si>
    <t>Comp05</t>
  </si>
  <si>
    <t>UPR10-ARFT-Comp05</t>
  </si>
  <si>
    <t>UPR10BB-AR028</t>
  </si>
  <si>
    <t>UPR10BB-AR028FT</t>
  </si>
  <si>
    <t>L1219059-13</t>
  </si>
  <si>
    <t>UPR10X-AR023</t>
  </si>
  <si>
    <t>UPR10X-AR023FT</t>
  </si>
  <si>
    <t>L1219059-08</t>
  </si>
  <si>
    <t>UPR10X-AR024</t>
  </si>
  <si>
    <t>UPR10X-AR024FT</t>
  </si>
  <si>
    <t>L1219059-09</t>
  </si>
  <si>
    <t>UPR10X-AR025</t>
  </si>
  <si>
    <t>UPR10X-AR025FT</t>
  </si>
  <si>
    <t>L1219059-10</t>
  </si>
  <si>
    <t>UPR10X-AR030</t>
  </si>
  <si>
    <t>UPR10X-AR030FT</t>
  </si>
  <si>
    <t>L1219059-15</t>
  </si>
  <si>
    <t>UPR10X-AR031</t>
  </si>
  <si>
    <t>UPR10X-AR031FT</t>
  </si>
  <si>
    <t>L1219059-16</t>
  </si>
  <si>
    <t>UPR10X-AR032</t>
  </si>
  <si>
    <t>UPR10X-AR032FT</t>
  </si>
  <si>
    <t>L1219059-17</t>
  </si>
  <si>
    <t>UPR10X-AR033</t>
  </si>
  <si>
    <t>UPR10X-AR033FT</t>
  </si>
  <si>
    <t>L1219059-18</t>
  </si>
  <si>
    <t>UPR10-ARCT-Comp05</t>
  </si>
  <si>
    <t>UPR10BB-AR028CT</t>
  </si>
  <si>
    <t>UPR10X-AR023CT</t>
  </si>
  <si>
    <t>UPR10X-AR024CT</t>
  </si>
  <si>
    <t>UPR10X-AR025CT</t>
  </si>
  <si>
    <t>UPR10X-AR030CT</t>
  </si>
  <si>
    <t>UPR10X-AR031CT</t>
  </si>
  <si>
    <t>UPR10X-AR032CT</t>
  </si>
  <si>
    <t>UPR10X-AR033CT</t>
  </si>
  <si>
    <t>UPR10-ARWB-Ind001</t>
  </si>
  <si>
    <t>UPR10F-AR001</t>
  </si>
  <si>
    <t>UPR10F-AR001WB</t>
  </si>
  <si>
    <t>L1218742</t>
  </si>
  <si>
    <t>L1218742-08</t>
  </si>
  <si>
    <t>UPR10-ARFT-Ind002</t>
  </si>
  <si>
    <t>UPR10F-AR002</t>
  </si>
  <si>
    <t>UPR10F-AR002FT</t>
  </si>
  <si>
    <t>L1218742-09</t>
  </si>
  <si>
    <t>UPR10-ARCT-Ind002</t>
  </si>
  <si>
    <t>UPR10F-AR002CT</t>
  </si>
  <si>
    <t>UPR10-ARWB-Ind003</t>
  </si>
  <si>
    <t>UPR10C-AR003</t>
  </si>
  <si>
    <t>UPR10C-AR003WB</t>
  </si>
  <si>
    <t>L1218742-10</t>
  </si>
  <si>
    <t>UPR10-ARWB-Ind005</t>
  </si>
  <si>
    <t>UPR10G-AR005</t>
  </si>
  <si>
    <t>UPR10G-AR005WB</t>
  </si>
  <si>
    <t>L1218743</t>
  </si>
  <si>
    <t>L1218743-12</t>
  </si>
  <si>
    <t>UPR10-ARFT-Ind006</t>
  </si>
  <si>
    <t>UPR10C-AR006</t>
  </si>
  <si>
    <t>UPR10C-AR006FT</t>
  </si>
  <si>
    <t>L1219053</t>
  </si>
  <si>
    <t>L1219053-04</t>
  </si>
  <si>
    <t>UPR10-ARCT-Ind006</t>
  </si>
  <si>
    <t>UPR10C-AR006CT</t>
  </si>
  <si>
    <t>UPR10-ARFT-Ind007</t>
  </si>
  <si>
    <t>UPR10X-AR007</t>
  </si>
  <si>
    <t>UPR10X-AR007FT</t>
  </si>
  <si>
    <t>L1219056</t>
  </si>
  <si>
    <t>L1219056-02</t>
  </si>
  <si>
    <t>UPR10-ARCT-Ind007</t>
  </si>
  <si>
    <t>UPR10X-AR007CT</t>
  </si>
  <si>
    <t>UPR09-ARFT-Ind008</t>
  </si>
  <si>
    <t>UPR09Q-AR008</t>
  </si>
  <si>
    <t>UPR09Q-AR008FT</t>
  </si>
  <si>
    <t>L1219057</t>
  </si>
  <si>
    <t>L1219057-14</t>
  </si>
  <si>
    <t>UPR09-ARCT-Ind008</t>
  </si>
  <si>
    <t>UPR09Q-AR008CT</t>
  </si>
  <si>
    <t>UPR09-ARWB-Ind011</t>
  </si>
  <si>
    <t>UPR09D-AR011</t>
  </si>
  <si>
    <t>UPR09D-AR011WB</t>
  </si>
  <si>
    <t>L1219058-09</t>
  </si>
  <si>
    <t>UPR09-ARWB-Ind019</t>
  </si>
  <si>
    <t>UPR09O-AR019</t>
  </si>
  <si>
    <t>UPR09O-AR019WB</t>
  </si>
  <si>
    <t>L1219058-17</t>
  </si>
  <si>
    <t>UPR10-ARWB-Ind022</t>
  </si>
  <si>
    <t>UPR10X-AR022</t>
  </si>
  <si>
    <t>UPR10X-AR022WB</t>
  </si>
  <si>
    <t>L1219059-07</t>
  </si>
  <si>
    <t>Ind026</t>
  </si>
  <si>
    <t>UPR10-ARFT-Ind026</t>
  </si>
  <si>
    <t>UPR10X-AR026</t>
  </si>
  <si>
    <t>UPR10X-AR026FT</t>
  </si>
  <si>
    <t>L1219059-11</t>
  </si>
  <si>
    <t>UPR10-ARCT-Ind026</t>
  </si>
  <si>
    <t>UPR10X-AR026CT</t>
  </si>
  <si>
    <t>Fillet with skin</t>
  </si>
  <si>
    <t>UPRX-ELFT-Comp01</t>
  </si>
  <si>
    <t>UPR09I-EL001</t>
  </si>
  <si>
    <t>UPR09I-EL001FT</t>
  </si>
  <si>
    <t>L1218742-38</t>
  </si>
  <si>
    <t>UPR09I-EL002</t>
  </si>
  <si>
    <t>UPR09I-EL002FT</t>
  </si>
  <si>
    <t>L1219053-06</t>
  </si>
  <si>
    <t>UPR09I-EL007</t>
  </si>
  <si>
    <t>UPR09I-EL007FT</t>
  </si>
  <si>
    <t>L1219057-18</t>
  </si>
  <si>
    <t>UPR10D-EL003</t>
  </si>
  <si>
    <t>UPR10D-EL003FT</t>
  </si>
  <si>
    <t>L1219053-07</t>
  </si>
  <si>
    <t>UPR10H-EL005</t>
  </si>
  <si>
    <t>UPR10H-EL005FT</t>
  </si>
  <si>
    <t>L1219055</t>
  </si>
  <si>
    <t>L1219055-07</t>
  </si>
  <si>
    <t>UPRX-ELCT-Comp01</t>
  </si>
  <si>
    <t>UPR09I-EL001CT</t>
  </si>
  <si>
    <t>UPR09I-EL002CT</t>
  </si>
  <si>
    <t>UPR09I-EL007CT</t>
  </si>
  <si>
    <t>UPR10D-EL003CT</t>
  </si>
  <si>
    <t>UPR10H-EL005CT</t>
  </si>
  <si>
    <t>UPR09-MDFT-Comp01</t>
  </si>
  <si>
    <t>UPR09O-MD053</t>
  </si>
  <si>
    <t>UPR09O-MD053FT</t>
  </si>
  <si>
    <t>L1219058-41</t>
  </si>
  <si>
    <t>UPR09O-MD054</t>
  </si>
  <si>
    <t>UPR09O-MD054FT</t>
  </si>
  <si>
    <t>L1219058-42</t>
  </si>
  <si>
    <t>UPR09O-MD055</t>
  </si>
  <si>
    <t>UPR09O-MD055FT</t>
  </si>
  <si>
    <t>L1219058-43</t>
  </si>
  <si>
    <t>UPR09-MDCT-Comp01</t>
  </si>
  <si>
    <t>UPR09O-MD053CT</t>
  </si>
  <si>
    <t>UPR09O-MD054CT</t>
  </si>
  <si>
    <t>UPR09O-MD055CT</t>
  </si>
  <si>
    <t>UPR09-MDFT-Comp02</t>
  </si>
  <si>
    <t>UPR09U-MD038</t>
  </si>
  <si>
    <t>UPR09U-MD038FT</t>
  </si>
  <si>
    <t>L1219058-26</t>
  </si>
  <si>
    <t>UPR09U-MD041</t>
  </si>
  <si>
    <t>UPR09U-MD041FT</t>
  </si>
  <si>
    <t>L1219058-29</t>
  </si>
  <si>
    <t>UPR09-MDCT-Comp02</t>
  </si>
  <si>
    <t>UPR09U-MD038CT</t>
  </si>
  <si>
    <t>UPR09U-MD041CT</t>
  </si>
  <si>
    <t>UPR09-MDFT-Comp03</t>
  </si>
  <si>
    <t>UPR09U-MD039</t>
  </si>
  <si>
    <t>UPR09U-MD039FT</t>
  </si>
  <si>
    <t>L1219058-27</t>
  </si>
  <si>
    <t>UPR09U-MD043</t>
  </si>
  <si>
    <t>UPR09U-MD043FT</t>
  </si>
  <si>
    <t>L1219058-31</t>
  </si>
  <si>
    <t>UPR09U-MD044</t>
  </si>
  <si>
    <t>UPR09U-MD044FT</t>
  </si>
  <si>
    <t>L1219058-32</t>
  </si>
  <si>
    <t>UPR09-MDCT-Comp03</t>
  </si>
  <si>
    <t>UPR09U-MD039CT</t>
  </si>
  <si>
    <t>UPR09U-MD043CT</t>
  </si>
  <si>
    <t>UPR09U-MD044CT</t>
  </si>
  <si>
    <t>UPR10-ANWB-Ind004</t>
  </si>
  <si>
    <t>UPR10H-AN004</t>
  </si>
  <si>
    <t>UPR10H-AN004WB</t>
  </si>
  <si>
    <t>L1218742-04</t>
  </si>
  <si>
    <t>UPR10-ANWB-Ind006</t>
  </si>
  <si>
    <t>UPR10F-AN006</t>
  </si>
  <si>
    <t>UPR10F-AN006WB</t>
  </si>
  <si>
    <t>L1218742-06</t>
  </si>
  <si>
    <t>UPR10-ANFT-Ind007</t>
  </si>
  <si>
    <t>UPR10C-AN007</t>
  </si>
  <si>
    <t>UPR10C-AN007FT</t>
  </si>
  <si>
    <t>L1218742-07</t>
  </si>
  <si>
    <t>UPR09-ANFT-Ind013</t>
  </si>
  <si>
    <t>UPR09A-AN013</t>
  </si>
  <si>
    <t>UPR09A-AN013FT</t>
  </si>
  <si>
    <t>L1218743-06</t>
  </si>
  <si>
    <t>Ind035</t>
  </si>
  <si>
    <t>UPR09-ANWB-Ind035</t>
  </si>
  <si>
    <t>UPR09A-AN035</t>
  </si>
  <si>
    <t>UPR09A-AN035WB</t>
  </si>
  <si>
    <t>L1219055-01</t>
  </si>
  <si>
    <t>Ind044</t>
  </si>
  <si>
    <t>UPR09-ANFT-Ind044</t>
  </si>
  <si>
    <t>UPR09R-AN044</t>
  </si>
  <si>
    <t>UPR09R-AN044FT</t>
  </si>
  <si>
    <t>L1219057-05</t>
  </si>
  <si>
    <t>Ind052</t>
  </si>
  <si>
    <t>UPR10-ANWB-Ind052</t>
  </si>
  <si>
    <t>UPR10D-AN052</t>
  </si>
  <si>
    <t>UPR10D-AN052WB</t>
  </si>
  <si>
    <t>L1219057-13</t>
  </si>
  <si>
    <t>Ind055</t>
  </si>
  <si>
    <t>UPR09-ANWB-Ind055</t>
  </si>
  <si>
    <t>UPR09E-AN055</t>
  </si>
  <si>
    <t>UPR09E-AN055WB</t>
  </si>
  <si>
    <t>L1219058-03</t>
  </si>
  <si>
    <t>Ind057</t>
  </si>
  <si>
    <t>UPR09-ANWB-Ind057</t>
  </si>
  <si>
    <t>UPR09R-AN057</t>
  </si>
  <si>
    <t>UPR09R-AN057WB</t>
  </si>
  <si>
    <t>L1219058-05</t>
  </si>
  <si>
    <t>Ind058</t>
  </si>
  <si>
    <t>UPR10-ANFT-Ind058</t>
  </si>
  <si>
    <t>UPR10F-AN058</t>
  </si>
  <si>
    <t>UPR10F-AN058FT</t>
  </si>
  <si>
    <t>L1219058-06</t>
  </si>
  <si>
    <t>Ind061</t>
  </si>
  <si>
    <t>UPR09-ANFT-Ind061</t>
  </si>
  <si>
    <t>UPR09Q-AN061</t>
  </si>
  <si>
    <t>UPR09Q-AN061FT</t>
  </si>
  <si>
    <t>L1219059-01</t>
  </si>
  <si>
    <t>Ind066</t>
  </si>
  <si>
    <t>UPR10-ANFT-Ind066</t>
  </si>
  <si>
    <t>UPR10X-AN066</t>
  </si>
  <si>
    <t>UPR10X-AN066FT</t>
  </si>
  <si>
    <t>L1219059-06</t>
  </si>
  <si>
    <t>UPR09-CCWB-Ind001</t>
  </si>
  <si>
    <t>UPR09I-CC001</t>
  </si>
  <si>
    <t>UPR09I-CC001WB</t>
  </si>
  <si>
    <t>L1218742-12</t>
  </si>
  <si>
    <t>UPR09-CCFT-Ind002</t>
  </si>
  <si>
    <t>UPR09I-CC002</t>
  </si>
  <si>
    <t>UPR09I-CC002FT</t>
  </si>
  <si>
    <t>L1218742-13</t>
  </si>
  <si>
    <t>UPR09-CCWB-Ind003</t>
  </si>
  <si>
    <t>UPR09I-CC003</t>
  </si>
  <si>
    <t>UPR09I-CC003WB</t>
  </si>
  <si>
    <t>L1218742-14</t>
  </si>
  <si>
    <t>UPR09-CCWB-Ind005</t>
  </si>
  <si>
    <t>UPR09I-CC005</t>
  </si>
  <si>
    <t>UPR09I-CC005WB</t>
  </si>
  <si>
    <t>L1218742-16</t>
  </si>
  <si>
    <t>UPR09-CCWB-Ind007</t>
  </si>
  <si>
    <t>UPR09I-CC007</t>
  </si>
  <si>
    <t>UPR09I-CC007WB</t>
  </si>
  <si>
    <t>L1218742-18</t>
  </si>
  <si>
    <t>UPR09-CCFT-Ind008</t>
  </si>
  <si>
    <t>UPR09I-CC008</t>
  </si>
  <si>
    <t>UPR09I-CC008FT</t>
  </si>
  <si>
    <t>L1218742-19</t>
  </si>
  <si>
    <t>UPR09-CCCT-Ind008</t>
  </si>
  <si>
    <t>UPR09I-CC008CT</t>
  </si>
  <si>
    <t>UPR09-CCFT-Ind009</t>
  </si>
  <si>
    <t>UPR09I-CC009</t>
  </si>
  <si>
    <t>UPR09I-CC009FT</t>
  </si>
  <si>
    <t>L1218742-20</t>
  </si>
  <si>
    <t>UPR09-CCFT-Ind011</t>
  </si>
  <si>
    <t>UPR09E-CC011</t>
  </si>
  <si>
    <t>UPR09E-CC011FT</t>
  </si>
  <si>
    <t>L1218742-22</t>
  </si>
  <si>
    <t>UPR09-CCCT-Ind011</t>
  </si>
  <si>
    <t>UPR09E-CC011CT</t>
  </si>
  <si>
    <t>UPR09-CCFT-Ind012</t>
  </si>
  <si>
    <t>UPR09E-CC012</t>
  </si>
  <si>
    <t>UPR09E-CC012FT</t>
  </si>
  <si>
    <t>L1218742-23</t>
  </si>
  <si>
    <t>UPR09-CCFT-Ind014</t>
  </si>
  <si>
    <t>UPR09E-CC014</t>
  </si>
  <si>
    <t>UPR09E-CC014FT</t>
  </si>
  <si>
    <t>L1218742-25</t>
  </si>
  <si>
    <t>UPR09-CCWB-Ind016</t>
  </si>
  <si>
    <t>UPR09E-CC016</t>
  </si>
  <si>
    <t>UPR09E-CC016WB</t>
  </si>
  <si>
    <t>L1218742-27</t>
  </si>
  <si>
    <t>UPR09-CCFT-Ind018</t>
  </si>
  <si>
    <t>UPR09E-CC018</t>
  </si>
  <si>
    <t>UPR09E-CC018FT</t>
  </si>
  <si>
    <t>L1218742-29</t>
  </si>
  <si>
    <t>UPR09-CCCT-Ind018</t>
  </si>
  <si>
    <t>UPR09E-CC018CT</t>
  </si>
  <si>
    <t>UPR10-CCFT-Ind028</t>
  </si>
  <si>
    <t>UPR10H-CC028</t>
  </si>
  <si>
    <t>UPR10H-CC028FT</t>
  </si>
  <si>
    <t>L1218743-13</t>
  </si>
  <si>
    <t>UPR10-CCCT-Ind028</t>
  </si>
  <si>
    <t>UPR10H-CC028CT</t>
  </si>
  <si>
    <t>Ind029</t>
  </si>
  <si>
    <t>UPR10-CCFT-Ind029</t>
  </si>
  <si>
    <t>UPR10H-CC029</t>
  </si>
  <si>
    <t>UPR10H-CC029FT</t>
  </si>
  <si>
    <t>L1218743-14</t>
  </si>
  <si>
    <t>UPR10-CCCT-Ind029</t>
  </si>
  <si>
    <t>UPR10H-CC029CT</t>
  </si>
  <si>
    <t>Ind030</t>
  </si>
  <si>
    <t>UPR10-CCFT-Ind030</t>
  </si>
  <si>
    <t>UPR10D-CC030</t>
  </si>
  <si>
    <t>UPR10D-CC030FT</t>
  </si>
  <si>
    <t>L1218743-15</t>
  </si>
  <si>
    <t>UPR10-IPFT-Ind001</t>
  </si>
  <si>
    <t>UPR10D-IP001</t>
  </si>
  <si>
    <t>UPR10D-IP001FT</t>
  </si>
  <si>
    <t>L1218743-300</t>
  </si>
  <si>
    <t>UPR10-IPCT-Ind001</t>
  </si>
  <si>
    <t>UPR10D-IP001CT</t>
  </si>
  <si>
    <t>UPR10-IPFT-Ind002</t>
  </si>
  <si>
    <t>UPR10D-IP002</t>
  </si>
  <si>
    <t>UPR10D-IP002FT</t>
  </si>
  <si>
    <t>L1218743-301</t>
  </si>
  <si>
    <t>UPR10-IPCT-Ind002</t>
  </si>
  <si>
    <t>UPR10D-IP002CT</t>
  </si>
  <si>
    <t>UPR10-IPFT-Ind003</t>
  </si>
  <si>
    <t>UPR10H-IP003</t>
  </si>
  <si>
    <t>UPR10H-IP003FT</t>
  </si>
  <si>
    <t>L1219053-13</t>
  </si>
  <si>
    <t>UPR10-IPCT-Ind003</t>
  </si>
  <si>
    <t>UPR10H-IP003CT</t>
  </si>
  <si>
    <t>UPR09-IPFT-Ind004</t>
  </si>
  <si>
    <t>UPR09A-IP004</t>
  </si>
  <si>
    <t>UPR09A-IP004FT</t>
  </si>
  <si>
    <t>L1219059-23</t>
  </si>
  <si>
    <t>UPR09-IPCT-Ind004</t>
  </si>
  <si>
    <t>UPR09A-IP004CT</t>
  </si>
  <si>
    <t>White perch</t>
  </si>
  <si>
    <t>UPR09-MAFT-Comp01</t>
  </si>
  <si>
    <t>UPR09E-MA014</t>
  </si>
  <si>
    <t>UPR09E-MA014FT</t>
  </si>
  <si>
    <t>L1218743-500</t>
  </si>
  <si>
    <t>UPR09E-MA016</t>
  </si>
  <si>
    <t>UPR09E-MA016FT</t>
  </si>
  <si>
    <t>L1218743-502</t>
  </si>
  <si>
    <t>UPR09E-MA027</t>
  </si>
  <si>
    <t>UPR09E-MA027FT</t>
  </si>
  <si>
    <t>L1219057-453</t>
  </si>
  <si>
    <t>UPR09-MACT-Comp01</t>
  </si>
  <si>
    <t>UPR09E-MA014CT</t>
  </si>
  <si>
    <t>UPR09E-MA016CT</t>
  </si>
  <si>
    <t>UPR09E-MA027CT</t>
  </si>
  <si>
    <t>UPR09-MAFT-Comp02</t>
  </si>
  <si>
    <t>UPR09E-MA005</t>
  </si>
  <si>
    <t>UPR09E-MA005FT</t>
  </si>
  <si>
    <t>L1218742-493</t>
  </si>
  <si>
    <t>UPR09E-MA022</t>
  </si>
  <si>
    <t>UPR09E-MA022FT</t>
  </si>
  <si>
    <t>L1219053-236</t>
  </si>
  <si>
    <t>UPR09E-MA023</t>
  </si>
  <si>
    <t>UPR09E-MA023FT</t>
  </si>
  <si>
    <t>L1219053-237</t>
  </si>
  <si>
    <t>UPR09-MACT-Comp02</t>
  </si>
  <si>
    <t>UPR09E-MA005CT</t>
  </si>
  <si>
    <t>UPR09E-MA022CT</t>
  </si>
  <si>
    <t>UPR09E-MA023CT</t>
  </si>
  <si>
    <t>UPR09-MAFT-Comp03</t>
  </si>
  <si>
    <t>UPR09E-MA002</t>
  </si>
  <si>
    <t>UPR09E-MA002FT</t>
  </si>
  <si>
    <t>L1218742-490</t>
  </si>
  <si>
    <t>UPR09E-MA003</t>
  </si>
  <si>
    <t>UPR09E-MA003FT</t>
  </si>
  <si>
    <t>L1218742-491</t>
  </si>
  <si>
    <t>UPR09E-MA008</t>
  </si>
  <si>
    <t>UPR09E-MA008FT</t>
  </si>
  <si>
    <t>L1218742-496</t>
  </si>
  <si>
    <t>UPR09-MACT-Comp03</t>
  </si>
  <si>
    <t>UPR09E-MA002CT</t>
  </si>
  <si>
    <t>UPR09E-MA003CT</t>
  </si>
  <si>
    <t>UPR09E-MA008CT</t>
  </si>
  <si>
    <t>UPR09-MAFT-Comp04</t>
  </si>
  <si>
    <t>UPR09E-MA006</t>
  </si>
  <si>
    <t>UPR09E-MA006FT</t>
  </si>
  <si>
    <t>L1218742-494</t>
  </si>
  <si>
    <t>UPR09E-MA013</t>
  </si>
  <si>
    <t>UPR09E-MA013FT</t>
  </si>
  <si>
    <t>L1218743-499</t>
  </si>
  <si>
    <t>UPR09E-MA019</t>
  </si>
  <si>
    <t>UPR09E-MA019FT</t>
  </si>
  <si>
    <t>L1218744</t>
  </si>
  <si>
    <t>L1218744-142</t>
  </si>
  <si>
    <t>UPR09-MACT-Comp04</t>
  </si>
  <si>
    <t>UPR09E-MA006CT</t>
  </si>
  <si>
    <t>UPR09E-MA013CT</t>
  </si>
  <si>
    <t>UPR09E-MA019CT</t>
  </si>
  <si>
    <t>UPR09-MAFT-Comp05</t>
  </si>
  <si>
    <t>UPR09E-MA009</t>
  </si>
  <si>
    <t>UPR09E-MA009FT</t>
  </si>
  <si>
    <t>L1218742-497</t>
  </si>
  <si>
    <t>UPR09E-MA020</t>
  </si>
  <si>
    <t>UPR09E-MA020FT</t>
  </si>
  <si>
    <t>L1218744-143</t>
  </si>
  <si>
    <t>UPR09E-MA026</t>
  </si>
  <si>
    <t>UPR09E-MA026FT</t>
  </si>
  <si>
    <t>L1219055-220</t>
  </si>
  <si>
    <t>UPR09-MACT-Comp05</t>
  </si>
  <si>
    <t>UPR09E-MA009CT</t>
  </si>
  <si>
    <t>UPR09E-MA020CT</t>
  </si>
  <si>
    <t>UPR09E-MA026CT</t>
  </si>
  <si>
    <t>Comp06</t>
  </si>
  <si>
    <t>UPR09-MAFT-Comp06</t>
  </si>
  <si>
    <t>UPR09E-MA004</t>
  </si>
  <si>
    <t>UPR09E-MA004FT</t>
  </si>
  <si>
    <t>L1218742-492</t>
  </si>
  <si>
    <t>UPR09E-MA007</t>
  </si>
  <si>
    <t>UPR09E-MA007FT</t>
  </si>
  <si>
    <t>L1218742-495</t>
  </si>
  <si>
    <t>UPR09-MACT-Comp06</t>
  </si>
  <si>
    <t>UPR09E-MA004CT</t>
  </si>
  <si>
    <t>UPR09E-MA007CT</t>
  </si>
  <si>
    <t>Comp07</t>
  </si>
  <si>
    <t>UPR09-MAFT-Comp07</t>
  </si>
  <si>
    <t>UPR09I-MA001</t>
  </si>
  <si>
    <t>UPR09I-MA001FT</t>
  </si>
  <si>
    <t>L1218742-489</t>
  </si>
  <si>
    <t>UPR09I-MA024</t>
  </si>
  <si>
    <t>UPR09I-MA024FT</t>
  </si>
  <si>
    <t>L1219055-218</t>
  </si>
  <si>
    <t>UPR09I-MA032</t>
  </si>
  <si>
    <t>UPR09I-MA032FT</t>
  </si>
  <si>
    <t>L1219059-24</t>
  </si>
  <si>
    <t>UPR09-MACT-Comp07</t>
  </si>
  <si>
    <t>UPR09I-MA001CT</t>
  </si>
  <si>
    <t>UPR09I-MA024CT</t>
  </si>
  <si>
    <t>UPR09I-MA032CT</t>
  </si>
  <si>
    <t>Comp08</t>
  </si>
  <si>
    <t>UPR10-MAFT-Comp08</t>
  </si>
  <si>
    <t>UPR10H-MA011</t>
  </si>
  <si>
    <t>UPR10H-MA011FT</t>
  </si>
  <si>
    <t>L1218742-499</t>
  </si>
  <si>
    <t>UPR10H-MA028</t>
  </si>
  <si>
    <t>UPR10H-MA028FT</t>
  </si>
  <si>
    <t>L1219057-454</t>
  </si>
  <si>
    <t>UPR10H-MA030</t>
  </si>
  <si>
    <t>UPR10H-MA030FT</t>
  </si>
  <si>
    <t>L1219057-456</t>
  </si>
  <si>
    <t>UPR10-MACT-Comp08</t>
  </si>
  <si>
    <t>UPR10H-MA011CT</t>
  </si>
  <si>
    <t>UPR10H-MA028CT</t>
  </si>
  <si>
    <t>UPR10H-MA030CT</t>
  </si>
  <si>
    <t>UPR09-WSFT-Ind010</t>
  </si>
  <si>
    <t>UPR09E-WS010</t>
  </si>
  <si>
    <t>UPR09E-WS010FT</t>
  </si>
  <si>
    <t>L1218742-564</t>
  </si>
  <si>
    <t>UPR09-WSCT-Ind010</t>
  </si>
  <si>
    <t>UPR09E-WS010CT</t>
  </si>
  <si>
    <t>UPR10-WSFT-Ind022</t>
  </si>
  <si>
    <t>UPR10D-WS022</t>
  </si>
  <si>
    <t>UPR10D-WS022FT</t>
  </si>
  <si>
    <t>L1218742-576</t>
  </si>
  <si>
    <t>UPR10-WSCT-Ind022</t>
  </si>
  <si>
    <t>UPR10D-WS022CT</t>
  </si>
  <si>
    <t>UPR10-WSFT-Ind028</t>
  </si>
  <si>
    <t>UPR10D-WS028</t>
  </si>
  <si>
    <t>UPR10D-WS028FT</t>
  </si>
  <si>
    <t>L1218742-582</t>
  </si>
  <si>
    <t>UPR10-WSCT-Ind028</t>
  </si>
  <si>
    <t>UPR10D-WS028CT</t>
  </si>
  <si>
    <t>UPR09-WSFT-Ind032</t>
  </si>
  <si>
    <t>UPR09I-WS032</t>
  </si>
  <si>
    <t>UPR09I-WS032FT</t>
  </si>
  <si>
    <t>L1218743-550</t>
  </si>
  <si>
    <t>UPR09-WSCT-Ind032</t>
  </si>
  <si>
    <t>UPR09I-WS032CT</t>
  </si>
  <si>
    <t>Ind037</t>
  </si>
  <si>
    <t>UPR09-WSFT-Ind037</t>
  </si>
  <si>
    <t>UPR09E-WS037</t>
  </si>
  <si>
    <t>UPR09E-WS037FT</t>
  </si>
  <si>
    <t>L1218743-555</t>
  </si>
  <si>
    <t>UPR09-WSCT-Ind037</t>
  </si>
  <si>
    <t>UPR09E-WS037CT</t>
  </si>
  <si>
    <t>Banded killifish</t>
  </si>
  <si>
    <t>UPR09-FDWB-Comp01</t>
  </si>
  <si>
    <t>UPR09H-FD003</t>
  </si>
  <si>
    <t>UPR09H-FD003WB</t>
  </si>
  <si>
    <t>L1218742-52</t>
  </si>
  <si>
    <t>UPR09H-FD004</t>
  </si>
  <si>
    <t>UPR09H-FD004WB</t>
  </si>
  <si>
    <t>L1218742-53</t>
  </si>
  <si>
    <t>UPR09H-FD005</t>
  </si>
  <si>
    <t>UPR09H-FD005WB</t>
  </si>
  <si>
    <t>L1218742-54</t>
  </si>
  <si>
    <t>UPR09H-FD006</t>
  </si>
  <si>
    <t>UPR09H-FD006WB</t>
  </si>
  <si>
    <t>L1218742-55</t>
  </si>
  <si>
    <t>UPR09H-FD007</t>
  </si>
  <si>
    <t>UPR09H-FD007WB</t>
  </si>
  <si>
    <t>L1218742-56</t>
  </si>
  <si>
    <t>UPR09H-FD008</t>
  </si>
  <si>
    <t>UPR09H-FD008WB</t>
  </si>
  <si>
    <t>L1218742-57</t>
  </si>
  <si>
    <t>UPR09H-FD009</t>
  </si>
  <si>
    <t>UPR09H-FD009WB</t>
  </si>
  <si>
    <t>L1218742-58</t>
  </si>
  <si>
    <t>UPR09H-FD010</t>
  </si>
  <si>
    <t>UPR09H-FD010WB</t>
  </si>
  <si>
    <t>L1218742-59</t>
  </si>
  <si>
    <t>UPR09H-FD011</t>
  </si>
  <si>
    <t>UPR09H-FD011WB</t>
  </si>
  <si>
    <t>L1218742-60</t>
  </si>
  <si>
    <t>UPR09H-FD012</t>
  </si>
  <si>
    <t>UPR09H-FD012WB</t>
  </si>
  <si>
    <t>L1218742-61</t>
  </si>
  <si>
    <t>UPR09H-FD013</t>
  </si>
  <si>
    <t>UPR09H-FD013WB</t>
  </si>
  <si>
    <t>L1218742-62</t>
  </si>
  <si>
    <t>UPR09H-FD014</t>
  </si>
  <si>
    <t>UPR09H-FD014WB</t>
  </si>
  <si>
    <t>L1218742-63</t>
  </si>
  <si>
    <t>UPR09H-FD015</t>
  </si>
  <si>
    <t>UPR09H-FD015WB</t>
  </si>
  <si>
    <t>L1218742-64</t>
  </si>
  <si>
    <t>UPR09H-FD016</t>
  </si>
  <si>
    <t>UPR09H-FD016WB</t>
  </si>
  <si>
    <t>L1218742-65</t>
  </si>
  <si>
    <t>UPR09H-FD017</t>
  </si>
  <si>
    <t>UPR09H-FD017WB</t>
  </si>
  <si>
    <t>L1218742-66</t>
  </si>
  <si>
    <t>UPR09H-FD018</t>
  </si>
  <si>
    <t>UPR09H-FD018WB</t>
  </si>
  <si>
    <t>L1218742-67</t>
  </si>
  <si>
    <t>UPR09H-FD019</t>
  </si>
  <si>
    <t>UPR09H-FD019WB</t>
  </si>
  <si>
    <t>L1218742-68</t>
  </si>
  <si>
    <t>UPR09H-FD020</t>
  </si>
  <si>
    <t>UPR09H-FD020WB</t>
  </si>
  <si>
    <t>L1218742-69</t>
  </si>
  <si>
    <t>UPR09H-FD021</t>
  </si>
  <si>
    <t>UPR09H-FD021WB</t>
  </si>
  <si>
    <t>L1218742-70</t>
  </si>
  <si>
    <t>UPR09H-FD022</t>
  </si>
  <si>
    <t>UPR09H-FD022WB</t>
  </si>
  <si>
    <t>L1218742-71</t>
  </si>
  <si>
    <t>UPR09H-FD023</t>
  </si>
  <si>
    <t>UPR09H-FD023WB</t>
  </si>
  <si>
    <t>L1218742-72</t>
  </si>
  <si>
    <t>UPR09H-FD024</t>
  </si>
  <si>
    <t>UPR09H-FD024WB</t>
  </si>
  <si>
    <t>L1218742-73</t>
  </si>
  <si>
    <t>UPR09H-FD025</t>
  </si>
  <si>
    <t>UPR09H-FD025WB</t>
  </si>
  <si>
    <t>L1218742-74</t>
  </si>
  <si>
    <t>UPR09H-FD026</t>
  </si>
  <si>
    <t>UPR09H-FD026WB</t>
  </si>
  <si>
    <t>L1218742-75</t>
  </si>
  <si>
    <t>UPR09H-FD027</t>
  </si>
  <si>
    <t>UPR09H-FD027WB</t>
  </si>
  <si>
    <t>L1218742-76</t>
  </si>
  <si>
    <t>UPR09H-FD028</t>
  </si>
  <si>
    <t>UPR09H-FD028WB</t>
  </si>
  <si>
    <t>L1218742-77</t>
  </si>
  <si>
    <t>UPR09H-FD029</t>
  </si>
  <si>
    <t>UPR09H-FD029WB</t>
  </si>
  <si>
    <t>L1218742-78</t>
  </si>
  <si>
    <t>UPR09H-FD030</t>
  </si>
  <si>
    <t>UPR09H-FD030WB</t>
  </si>
  <si>
    <t>L1218742-79</t>
  </si>
  <si>
    <t>UPR09H-FD031</t>
  </si>
  <si>
    <t>UPR09H-FD031WB</t>
  </si>
  <si>
    <t>L1218742-80</t>
  </si>
  <si>
    <t>UPR09H-FD032</t>
  </si>
  <si>
    <t>UPR09H-FD032WB</t>
  </si>
  <si>
    <t>L1218742-81</t>
  </si>
  <si>
    <t>UPR09H-FD033</t>
  </si>
  <si>
    <t>UPR09H-FD033WB</t>
  </si>
  <si>
    <t>L1218742-82</t>
  </si>
  <si>
    <t>UPR09H-FD034</t>
  </si>
  <si>
    <t>UPR09H-FD034WB</t>
  </si>
  <si>
    <t>L1218742-83</t>
  </si>
  <si>
    <t>UPR09H-FD035</t>
  </si>
  <si>
    <t>UPR09H-FD035WB</t>
  </si>
  <si>
    <t>L1218742-84</t>
  </si>
  <si>
    <t>UPR09H-FD036</t>
  </si>
  <si>
    <t>UPR09H-FD036WB</t>
  </si>
  <si>
    <t>L1218742-85</t>
  </si>
  <si>
    <t>UPR09H-FD037</t>
  </si>
  <si>
    <t>UPR09H-FD037WB</t>
  </si>
  <si>
    <t>L1218742-86</t>
  </si>
  <si>
    <t>UPR09H-FD038</t>
  </si>
  <si>
    <t>UPR09H-FD038WB</t>
  </si>
  <si>
    <t>L1218742-87</t>
  </si>
  <si>
    <t>UPR09H-FD039</t>
  </si>
  <si>
    <t>UPR09H-FD039WB</t>
  </si>
  <si>
    <t>L1218742-88</t>
  </si>
  <si>
    <t>UPR09H-FD040</t>
  </si>
  <si>
    <t>UPR09H-FD040WB</t>
  </si>
  <si>
    <t>L1218742-89</t>
  </si>
  <si>
    <t>UPR09H-FD041</t>
  </si>
  <si>
    <t>UPR09H-FD041WB</t>
  </si>
  <si>
    <t>L1218742-90</t>
  </si>
  <si>
    <t>UPR09H-FD042</t>
  </si>
  <si>
    <t>UPR09H-FD042WB</t>
  </si>
  <si>
    <t>L1218742-91</t>
  </si>
  <si>
    <t>UPR09H-FD043</t>
  </si>
  <si>
    <t>UPR09H-FD043WB</t>
  </si>
  <si>
    <t>L1218742-92</t>
  </si>
  <si>
    <t>UPR09H-FD044</t>
  </si>
  <si>
    <t>UPR09H-FD044WB</t>
  </si>
  <si>
    <t>L1218742-93</t>
  </si>
  <si>
    <t>UPR09H-FD045</t>
  </si>
  <si>
    <t>UPR09H-FD045WB</t>
  </si>
  <si>
    <t>L1218742-94</t>
  </si>
  <si>
    <t>UPR09H-FD046</t>
  </si>
  <si>
    <t>UPR09H-FD046WB</t>
  </si>
  <si>
    <t>L1218742-95</t>
  </si>
  <si>
    <t>UPR09H-FD047</t>
  </si>
  <si>
    <t>UPR09H-FD047WB</t>
  </si>
  <si>
    <t>L1218742-96</t>
  </si>
  <si>
    <t>UPR09H-FD048</t>
  </si>
  <si>
    <t>UPR09H-FD048WB</t>
  </si>
  <si>
    <t>L1218742-97</t>
  </si>
  <si>
    <t>UPR09H-FD049</t>
  </si>
  <si>
    <t>UPR09H-FD049WB</t>
  </si>
  <si>
    <t>L1218742-98</t>
  </si>
  <si>
    <t>UPR09H-FD050</t>
  </si>
  <si>
    <t>UPR09H-FD050WB</t>
  </si>
  <si>
    <t>L1218742-99</t>
  </si>
  <si>
    <t>UPR09H-FD051</t>
  </si>
  <si>
    <t>UPR09H-FD051WB</t>
  </si>
  <si>
    <t>L1218742-100</t>
  </si>
  <si>
    <t>UPR09H-FD052</t>
  </si>
  <si>
    <t>UPR09H-FD052WB</t>
  </si>
  <si>
    <t>L1218742-101</t>
  </si>
  <si>
    <t>UPR09H-FD053</t>
  </si>
  <si>
    <t>UPR09H-FD053WB</t>
  </si>
  <si>
    <t>L1218742-102</t>
  </si>
  <si>
    <t>UPR09H-FD054</t>
  </si>
  <si>
    <t>UPR09H-FD054WB</t>
  </si>
  <si>
    <t>L1218742-103</t>
  </si>
  <si>
    <t>UPR09H-FD055</t>
  </si>
  <si>
    <t>UPR09H-FD055WB</t>
  </si>
  <si>
    <t>L1218742-104</t>
  </si>
  <si>
    <t>UPR09H-FD056</t>
  </si>
  <si>
    <t>UPR09H-FD056WB</t>
  </si>
  <si>
    <t>L1218742-105</t>
  </si>
  <si>
    <t>UPR09H-FD057</t>
  </si>
  <si>
    <t>UPR09H-FD057WB</t>
  </si>
  <si>
    <t>L1218742-106</t>
  </si>
  <si>
    <t>UPR09H-FD058</t>
  </si>
  <si>
    <t>UPR09H-FD058WB</t>
  </si>
  <si>
    <t>L1218742-107</t>
  </si>
  <si>
    <t>UPR09H-FD059</t>
  </si>
  <si>
    <t>UPR09H-FD059WB</t>
  </si>
  <si>
    <t>L1218742-108</t>
  </si>
  <si>
    <t>UPR09H-FD060</t>
  </si>
  <si>
    <t>UPR09H-FD060WB</t>
  </si>
  <si>
    <t>L1218742-109</t>
  </si>
  <si>
    <t>UPR09H-FD061</t>
  </si>
  <si>
    <t>UPR09H-FD061WB</t>
  </si>
  <si>
    <t>L1218742-110</t>
  </si>
  <si>
    <t>UPR09H-FD062</t>
  </si>
  <si>
    <t>UPR09H-FD062WB</t>
  </si>
  <si>
    <t>L1218742-111</t>
  </si>
  <si>
    <t>UPR09H-FD063</t>
  </si>
  <si>
    <t>UPR09H-FD063WB</t>
  </si>
  <si>
    <t>L1218742-112</t>
  </si>
  <si>
    <t>UPR09H-FD064</t>
  </si>
  <si>
    <t>UPR09H-FD064WB</t>
  </si>
  <si>
    <t>L1218742-113</t>
  </si>
  <si>
    <t>UPR09H-FD065</t>
  </si>
  <si>
    <t>UPR09H-FD065WB</t>
  </si>
  <si>
    <t>L1218742-114</t>
  </si>
  <si>
    <t>UPR09H-FD066</t>
  </si>
  <si>
    <t>UPR09H-FD066WB</t>
  </si>
  <si>
    <t>L1218742-115</t>
  </si>
  <si>
    <t>UPR09H-FD067</t>
  </si>
  <si>
    <t>UPR09H-FD067WB</t>
  </si>
  <si>
    <t>L1218742-116</t>
  </si>
  <si>
    <t>UPR09H-FD068</t>
  </si>
  <si>
    <t>UPR09H-FD068WB</t>
  </si>
  <si>
    <t>L1218742-117</t>
  </si>
  <si>
    <t>UPR09H-FD069</t>
  </si>
  <si>
    <t>UPR09H-FD069WB</t>
  </si>
  <si>
    <t>L1218742-118</t>
  </si>
  <si>
    <t>Pumpkinseed</t>
  </si>
  <si>
    <t>UPR10-LGWB-Comp01</t>
  </si>
  <si>
    <t>UPR10N-LG005</t>
  </si>
  <si>
    <t>UPR10N-LG005WB</t>
  </si>
  <si>
    <t>L1218742-160</t>
  </si>
  <si>
    <t>UPR10N-LG008</t>
  </si>
  <si>
    <t>UPR10N-LG008WB</t>
  </si>
  <si>
    <t>L1218742-163</t>
  </si>
  <si>
    <t>UPR10N-LG009</t>
  </si>
  <si>
    <t>UPR10N-LG009WB</t>
  </si>
  <si>
    <t>L1218742-164</t>
  </si>
  <si>
    <t>UPR10N-LG043</t>
  </si>
  <si>
    <t>UPR10N-LG043WB</t>
  </si>
  <si>
    <t>L1218742-198</t>
  </si>
  <si>
    <t>Silver shiner</t>
  </si>
  <si>
    <t>UPR09-NPWB-Comp01</t>
  </si>
  <si>
    <t>UPR09H-NP001</t>
  </si>
  <si>
    <t>UPR09H-NP001WB</t>
  </si>
  <si>
    <t>L1218742-533</t>
  </si>
  <si>
    <t>UPR09H-NP002</t>
  </si>
  <si>
    <t>UPR09H-NP002WB</t>
  </si>
  <si>
    <t>L1218742-534</t>
  </si>
  <si>
    <t>UPR09H-NP003</t>
  </si>
  <si>
    <t>UPR09H-NP003WB</t>
  </si>
  <si>
    <t>L1218742-535</t>
  </si>
  <si>
    <t>UPR09H-NP004</t>
  </si>
  <si>
    <t>UPR09H-NP004WB</t>
  </si>
  <si>
    <t>L1218742-536</t>
  </si>
  <si>
    <t>UPR09H-NP005</t>
  </si>
  <si>
    <t>UPR09H-NP005WB</t>
  </si>
  <si>
    <t>L1218742-537</t>
  </si>
  <si>
    <t>UPR09H-NP006</t>
  </si>
  <si>
    <t>UPR09H-NP006WB</t>
  </si>
  <si>
    <t>L1218742-538</t>
  </si>
  <si>
    <t>UPR09H-NP007</t>
  </si>
  <si>
    <t>UPR09H-NP007WB</t>
  </si>
  <si>
    <t>L1218742-539</t>
  </si>
  <si>
    <t>UPR09H-NP008</t>
  </si>
  <si>
    <t>UPR09H-NP008WB</t>
  </si>
  <si>
    <t>L1218742-540</t>
  </si>
  <si>
    <t>UPR09H-NP009</t>
  </si>
  <si>
    <t>UPR09H-NP009WB</t>
  </si>
  <si>
    <t>L1218742-541</t>
  </si>
  <si>
    <t>UPR09H-NP010</t>
  </si>
  <si>
    <t>UPR09H-NP010WB</t>
  </si>
  <si>
    <t>L1218742-542</t>
  </si>
  <si>
    <t>UPR09H-NP011</t>
  </si>
  <si>
    <t>UPR09H-NP011WB</t>
  </si>
  <si>
    <t>L1218742-543</t>
  </si>
  <si>
    <t>UPR09H-NP012</t>
  </si>
  <si>
    <t>UPR09H-NP012WB</t>
  </si>
  <si>
    <t>L1218742-544</t>
  </si>
  <si>
    <t>UPR09H-NP013</t>
  </si>
  <si>
    <t>UPR09H-NP013WB</t>
  </si>
  <si>
    <t>L1218742-545</t>
  </si>
  <si>
    <t>UPR09H-NP014</t>
  </si>
  <si>
    <t>UPR09H-NP014WB</t>
  </si>
  <si>
    <t>L1218742-546</t>
  </si>
  <si>
    <t>UPR09H-NP015</t>
  </si>
  <si>
    <t>UPR09H-NP015WB</t>
  </si>
  <si>
    <t>L1218742-547</t>
  </si>
  <si>
    <t>UPR09H-NP016</t>
  </si>
  <si>
    <t>UPR09H-NP016WB</t>
  </si>
  <si>
    <t>L1218742-548</t>
  </si>
  <si>
    <t>UPR09H-NP017</t>
  </si>
  <si>
    <t>UPR09H-NP017WB</t>
  </si>
  <si>
    <t>L1218742-549</t>
  </si>
  <si>
    <t>UPR09H-NP018</t>
  </si>
  <si>
    <t>UPR09H-NP018WB</t>
  </si>
  <si>
    <t>L1218742-550</t>
  </si>
  <si>
    <t>UPR09H-NP019</t>
  </si>
  <si>
    <t>UPR09H-NP019WB</t>
  </si>
  <si>
    <t>L1218742-551</t>
  </si>
  <si>
    <t>UPR09H-NP020</t>
  </si>
  <si>
    <t>UPR09H-NP020WB</t>
  </si>
  <si>
    <t>L1218742-552</t>
  </si>
  <si>
    <t>UPR09H-NP021</t>
  </si>
  <si>
    <t>UPR09H-NP021WB</t>
  </si>
  <si>
    <t>L1218742-553</t>
  </si>
  <si>
    <t>15,16</t>
  </si>
  <si>
    <t>17,18</t>
  </si>
  <si>
    <t>19,20</t>
  </si>
  <si>
    <t>27,28</t>
  </si>
  <si>
    <t>29,30</t>
  </si>
  <si>
    <t>31,32</t>
  </si>
  <si>
    <t>33,34</t>
  </si>
  <si>
    <t>35,36</t>
  </si>
  <si>
    <t>EPA split</t>
  </si>
  <si>
    <t>EPA split (with MS/MSD)</t>
  </si>
  <si>
    <t>EPA split (with MD)</t>
  </si>
  <si>
    <t>QC sample</t>
  </si>
  <si>
    <t>EPA Split (Axys Analytical )</t>
  </si>
  <si>
    <t>Lab Processing Form - Current Conditions Biota</t>
  </si>
  <si>
    <t>≥20g
 (≥ 50 g total for QC)</t>
  </si>
  <si>
    <t>≥10 g 
(≥ 40g total for QC)</t>
  </si>
  <si>
    <t>Cape Fear</t>
  </si>
  <si>
    <t>Brooks Applied</t>
  </si>
  <si>
    <t>Vista</t>
  </si>
  <si>
    <t>60 g (180 g for QC)</t>
  </si>
  <si>
    <t xml:space="preserve"> 100 g (300 g  for QC) </t>
  </si>
  <si>
    <t>EPA Split (Cape Fear)</t>
  </si>
  <si>
    <t>Comp 
(pre-hom)</t>
  </si>
  <si>
    <t>Comp
(post-hom)</t>
  </si>
  <si>
    <t>Tissue_Code</t>
  </si>
  <si>
    <t>Tissue_Desc</t>
  </si>
  <si>
    <t>Tracking Number</t>
  </si>
  <si>
    <t>Individual Specimen (pre-hom)</t>
  </si>
  <si>
    <t>Tracking_num</t>
  </si>
  <si>
    <t>Remaining mass (only if target mass for QC is exceeded)</t>
  </si>
  <si>
    <t>Length_mm</t>
  </si>
  <si>
    <t>Weight_g</t>
  </si>
  <si>
    <t>Alpha_ID</t>
  </si>
  <si>
    <t>Mass of thawed specimens</t>
  </si>
  <si>
    <t>Tracking_num_pair</t>
  </si>
  <si>
    <t>Tracking_num_parent</t>
  </si>
  <si>
    <t>13,14</t>
  </si>
  <si>
    <t>21,22</t>
  </si>
  <si>
    <t>23,24</t>
  </si>
  <si>
    <t>25,26</t>
  </si>
  <si>
    <t>Species group</t>
  </si>
  <si>
    <t>Comp SampleID</t>
  </si>
  <si>
    <t>Comp Sample Date</t>
  </si>
  <si>
    <t>Specimen Abbr</t>
  </si>
  <si>
    <t>Tracking number</t>
  </si>
  <si>
    <t>List of Composite Samples</t>
  </si>
  <si>
    <t>Lab Composite ID</t>
  </si>
  <si>
    <t>Species_CommonName</t>
  </si>
  <si>
    <t>Comp_abbr</t>
  </si>
  <si>
    <t>Composite_ID</t>
  </si>
  <si>
    <t>Sample_Date</t>
  </si>
  <si>
    <t>Specimen_ID</t>
  </si>
  <si>
    <t>Collection_Date</t>
  </si>
  <si>
    <t>Collection_Time</t>
  </si>
  <si>
    <t>Tissue_ID</t>
  </si>
  <si>
    <t>Specimen_abbr</t>
  </si>
  <si>
    <t>Dungeness crab</t>
  </si>
  <si>
    <t>EM</t>
  </si>
  <si>
    <t>Edible meat</t>
  </si>
  <si>
    <t>LDW23-R2-DCEM-comp1</t>
  </si>
  <si>
    <t>LDW23-R2-DC005</t>
  </si>
  <si>
    <t>LDW23-R2-DC005EM</t>
  </si>
  <si>
    <t>DC005</t>
  </si>
  <si>
    <t>LDW23-R2-DC016</t>
  </si>
  <si>
    <t>LDW23-R2-DC016EM</t>
  </si>
  <si>
    <t>DC016</t>
  </si>
  <si>
    <t>LDW23-R2-DC027</t>
  </si>
  <si>
    <t>LDW23-R2-DC027EM</t>
  </si>
  <si>
    <t>DC027</t>
  </si>
  <si>
    <t>LDW23-R2-DC034</t>
  </si>
  <si>
    <t>LDW23-R2-DC034EM</t>
  </si>
  <si>
    <t>DC034</t>
  </si>
  <si>
    <t>LDW23-R2-DC035</t>
  </si>
  <si>
    <t>LDW23-R2-DC035EM</t>
  </si>
  <si>
    <t>DC035</t>
  </si>
  <si>
    <t>HP</t>
  </si>
  <si>
    <t>Hepatopancreas</t>
  </si>
  <si>
    <t>LDW23-R2-DCHP-comp1</t>
  </si>
  <si>
    <t>LDW23-R2-DC005HP</t>
  </si>
  <si>
    <t>LDW23-R2-DC016HP</t>
  </si>
  <si>
    <t>LDW23-R2-DC027HP</t>
  </si>
  <si>
    <t>LDW23-R2-DC034HP</t>
  </si>
  <si>
    <t>LDW23-R2-DC035HP</t>
  </si>
  <si>
    <t>LDW23-R2-DCEM-comp2</t>
  </si>
  <si>
    <t>LDW23-R2-DC011</t>
  </si>
  <si>
    <t>LDW23-R2-DC011EM</t>
  </si>
  <si>
    <t>DC011</t>
  </si>
  <si>
    <t>LDW23-R2-DC020</t>
  </si>
  <si>
    <t>LDW23-R2-DC020EM</t>
  </si>
  <si>
    <t>DC020</t>
  </si>
  <si>
    <t>LDW23-R2-DC024</t>
  </si>
  <si>
    <t>LDW23-R2-DC024EM</t>
  </si>
  <si>
    <t>DC024</t>
  </si>
  <si>
    <t>LDW23-R2-DC029</t>
  </si>
  <si>
    <t>LDW23-R2-DC029EM</t>
  </si>
  <si>
    <t>DC029</t>
  </si>
  <si>
    <t>LDW23-R2-DC040</t>
  </si>
  <si>
    <t>LDW23-R2-DC040EM</t>
  </si>
  <si>
    <t>DC040</t>
  </si>
  <si>
    <t>LDW23-R2-DC011HP</t>
  </si>
  <si>
    <t>LDW23-R2-DC020HP</t>
  </si>
  <si>
    <t>LDW23-R2-DC024HP</t>
  </si>
  <si>
    <t>LDW23-R2-DC029HP</t>
  </si>
  <si>
    <t>LDW23-R2-DC040HP</t>
  </si>
  <si>
    <t>LDW23-R2-DCEM-comp3</t>
  </si>
  <si>
    <t>LDW23-R2-DC017</t>
  </si>
  <si>
    <t>LDW23-R2-DC017EM</t>
  </si>
  <si>
    <t>DC017</t>
  </si>
  <si>
    <t>LDW23-R2-DC019</t>
  </si>
  <si>
    <t>LDW23-R2-DC019EM</t>
  </si>
  <si>
    <t>DC019</t>
  </si>
  <si>
    <t>LDW23-R2-DC028</t>
  </si>
  <si>
    <t>LDW23-R2-DC028EM</t>
  </si>
  <si>
    <t>DC028</t>
  </si>
  <si>
    <t>LDW23-R2-DC030</t>
  </si>
  <si>
    <t>LDW23-R2-DC030EM</t>
  </si>
  <si>
    <t>DC030</t>
  </si>
  <si>
    <t>LDW23-R2-DC031</t>
  </si>
  <si>
    <t>LDW23-R2-DC031EM</t>
  </si>
  <si>
    <t>DC031</t>
  </si>
  <si>
    <t>LDW23-R2-DCHP-comp2</t>
  </si>
  <si>
    <t>LDW23-R2-DC017HP</t>
  </si>
  <si>
    <t>LDW23-R2-DC019HP</t>
  </si>
  <si>
    <t>LDW23-R2-DC028HP</t>
  </si>
  <si>
    <t>LDW23-R2-DC030HP</t>
  </si>
  <si>
    <t>LDW23-R2-DC031HP</t>
  </si>
  <si>
    <t>LDW23-R2-DCEM-comp4</t>
  </si>
  <si>
    <t>LDW23-R2-DC007</t>
  </si>
  <si>
    <t>LDW23-R2-DC007EM</t>
  </si>
  <si>
    <t>DC007</t>
  </si>
  <si>
    <t>LDW23-R2-DC036</t>
  </si>
  <si>
    <t>LDW23-R2-DC036EM</t>
  </si>
  <si>
    <t>DC036</t>
  </si>
  <si>
    <t>LDW23-R2-DC037</t>
  </si>
  <si>
    <t>LDW23-R2-DC037EM</t>
  </si>
  <si>
    <t>DC037</t>
  </si>
  <si>
    <t>LDW23-R2-DC038</t>
  </si>
  <si>
    <t>LDW23-R2-DC038EM</t>
  </si>
  <si>
    <t>DC038</t>
  </si>
  <si>
    <t>LDW23-R2-DC042</t>
  </si>
  <si>
    <t>LDW23-R2-DC042EM</t>
  </si>
  <si>
    <t>DC042</t>
  </si>
  <si>
    <t>LDW23-R2-DC007HP</t>
  </si>
  <si>
    <t>LDW23-R2-DC036HP</t>
  </si>
  <si>
    <t>LDW23-R2-DC037HP</t>
  </si>
  <si>
    <t>LDW23-R2-DC038HP</t>
  </si>
  <si>
    <t>LDW23-R2-DC042HP</t>
  </si>
  <si>
    <t>English sole</t>
  </si>
  <si>
    <t>FL</t>
  </si>
  <si>
    <t>Fillet</t>
  </si>
  <si>
    <t>LDW23-R2-ESFL-comp1</t>
  </si>
  <si>
    <t>LDW23-R2-ES010</t>
  </si>
  <si>
    <t>LDW23-R2-ES010FL</t>
  </si>
  <si>
    <t>ES010</t>
  </si>
  <si>
    <t>LDW23-R2-ES021</t>
  </si>
  <si>
    <t>LDW23-R2-ES021FL</t>
  </si>
  <si>
    <t>ES021</t>
  </si>
  <si>
    <t>LDW23-R2-ES028</t>
  </si>
  <si>
    <t>LDW23-R2-ES028FL</t>
  </si>
  <si>
    <t>ES028</t>
  </si>
  <si>
    <t>LDW23-R2-ES044</t>
  </si>
  <si>
    <t>LDW23-R2-ES044FL</t>
  </si>
  <si>
    <t>ES044</t>
  </si>
  <si>
    <t>LDW23-R2-ES046</t>
  </si>
  <si>
    <t>LDW23-R2-ES046FL</t>
  </si>
  <si>
    <t>ES046</t>
  </si>
  <si>
    <t>LDW23-R2-ES047</t>
  </si>
  <si>
    <t>LDW23-R2-ES047FL</t>
  </si>
  <si>
    <t>ES047</t>
  </si>
  <si>
    <t>LDW23-R2-ES050</t>
  </si>
  <si>
    <t>LDW23-R2-ES050FL</t>
  </si>
  <si>
    <t>ES050</t>
  </si>
  <si>
    <t>LDW23-R2-ES060</t>
  </si>
  <si>
    <t>LDW23-R2-ES060FL</t>
  </si>
  <si>
    <t>ES060</t>
  </si>
  <si>
    <t>LDW23-R2-ES064</t>
  </si>
  <si>
    <t>LDW23-R2-ES064FL</t>
  </si>
  <si>
    <t>ES064</t>
  </si>
  <si>
    <t>LDW23-R2-ES068</t>
  </si>
  <si>
    <t>LDW23-R2-ES068FL</t>
  </si>
  <si>
    <t>ES068</t>
  </si>
  <si>
    <t>LDW23-R1-ESFL-comp1</t>
  </si>
  <si>
    <t>LDW23-R1-ES073</t>
  </si>
  <si>
    <t>LDW23-R1-ES073FL</t>
  </si>
  <si>
    <t>ES073</t>
  </si>
  <si>
    <t>LDW23-R1-ES077</t>
  </si>
  <si>
    <t>LDW23-R1-ES077FL</t>
  </si>
  <si>
    <t>ES077</t>
  </si>
  <si>
    <t>LDW23-R1-ES078</t>
  </si>
  <si>
    <t>LDW23-R1-ES078FL</t>
  </si>
  <si>
    <t>ES078</t>
  </si>
  <si>
    <t>LDW23-R1-ES102</t>
  </si>
  <si>
    <t>LDW23-R1-ES102FL</t>
  </si>
  <si>
    <t>ES102</t>
  </si>
  <si>
    <t>LDW23-R1-ES113</t>
  </si>
  <si>
    <t>LDW23-R1-ES113FL</t>
  </si>
  <si>
    <t>ES113</t>
  </si>
  <si>
    <t>LDW23-R1-ES115</t>
  </si>
  <si>
    <t>LDW23-R1-ES115FL</t>
  </si>
  <si>
    <t>ES115</t>
  </si>
  <si>
    <t>LDW23-R1-ES125</t>
  </si>
  <si>
    <t>LDW23-R1-ES125FL</t>
  </si>
  <si>
    <t>ES125</t>
  </si>
  <si>
    <t>LDW23-R1-ES132</t>
  </si>
  <si>
    <t>LDW23-R1-ES132FL</t>
  </si>
  <si>
    <t>ES132</t>
  </si>
  <si>
    <t>LDW23-R1-ES133</t>
  </si>
  <si>
    <t>LDW23-R1-ES133FL</t>
  </si>
  <si>
    <t>ES133</t>
  </si>
  <si>
    <t>LDW23-R1-ES134</t>
  </si>
  <si>
    <t>LDW23-R1-ES134FL</t>
  </si>
  <si>
    <t>ES134</t>
  </si>
  <si>
    <t>RM</t>
  </si>
  <si>
    <t>Remainder</t>
  </si>
  <si>
    <t>LDW23-R2-ESRM-comp1</t>
  </si>
  <si>
    <t>LDW23-R2-ES010RM</t>
  </si>
  <si>
    <t>LDW23-R2-ES021RM</t>
  </si>
  <si>
    <t>LDW23-R2-ES028RM</t>
  </si>
  <si>
    <t>LDW23-R2-ES044RM</t>
  </si>
  <si>
    <t>LDW23-R2-ES046RM</t>
  </si>
  <si>
    <t>LDW23-R2-ES047RM</t>
  </si>
  <si>
    <t>LDW23-R2-ES050RM</t>
  </si>
  <si>
    <t>LDW23-R2-ES060RM</t>
  </si>
  <si>
    <t>LDW23-R2-ES064RM</t>
  </si>
  <si>
    <t>LDW23-R2-ES068RM</t>
  </si>
  <si>
    <t>LDW23-R1-ESRM-comp1</t>
  </si>
  <si>
    <t>LDW23-R1-ES073RM</t>
  </si>
  <si>
    <t>LDW23-R1-ES077RM</t>
  </si>
  <si>
    <t>LDW23-R1-ES078RM</t>
  </si>
  <si>
    <t>LDW23-R1-ES102RM</t>
  </si>
  <si>
    <t>LDW23-R1-ES113RM</t>
  </si>
  <si>
    <t>LDW23-R1-ES115RM</t>
  </si>
  <si>
    <t>LDW23-R1-ES125RM</t>
  </si>
  <si>
    <t>LDW23-R1-ES132RM</t>
  </si>
  <si>
    <t>LDW23-R1-ES133RM</t>
  </si>
  <si>
    <t>LDW23-R1-ES134RM</t>
  </si>
  <si>
    <t>LDW23-R2-ESFL-comp2</t>
  </si>
  <si>
    <t>LDW23-R2-ES002</t>
  </si>
  <si>
    <t>LDW23-R2-ES002FL</t>
  </si>
  <si>
    <t>ES002</t>
  </si>
  <si>
    <t>LDW23-R2-ES006</t>
  </si>
  <si>
    <t>LDW23-R2-ES006FL</t>
  </si>
  <si>
    <t>ES006</t>
  </si>
  <si>
    <t>LDW23-R2-ES011</t>
  </si>
  <si>
    <t>LDW23-R2-ES011FL</t>
  </si>
  <si>
    <t>ES011</t>
  </si>
  <si>
    <t>LDW23-R2-ES013</t>
  </si>
  <si>
    <t>LDW23-R2-ES013FL</t>
  </si>
  <si>
    <t>ES013</t>
  </si>
  <si>
    <t>LDW23-R2-ES017</t>
  </si>
  <si>
    <t>LDW23-R2-ES017FL</t>
  </si>
  <si>
    <t>ES017</t>
  </si>
  <si>
    <t>LDW23-R2-ES020</t>
  </si>
  <si>
    <t>LDW23-R2-ES020FL</t>
  </si>
  <si>
    <t>ES020</t>
  </si>
  <si>
    <t>LDW23-R2-ES022</t>
  </si>
  <si>
    <t>LDW23-R2-ES022FL</t>
  </si>
  <si>
    <t>ES022</t>
  </si>
  <si>
    <t>LDW23-R2-ES029</t>
  </si>
  <si>
    <t>LDW23-R2-ES029FL</t>
  </si>
  <si>
    <t>ES029</t>
  </si>
  <si>
    <t>LDW23-R2-ES055</t>
  </si>
  <si>
    <t>LDW23-R2-ES055FL</t>
  </si>
  <si>
    <t>ES055</t>
  </si>
  <si>
    <t>LDW23-R2-ES061</t>
  </si>
  <si>
    <t>LDW23-R2-ES061FL</t>
  </si>
  <si>
    <t>ES061</t>
  </si>
  <si>
    <t>LDW23-R1-ESFL-comp2</t>
  </si>
  <si>
    <t>LDW23-R1-ES083</t>
  </si>
  <si>
    <t>LDW23-R1-ES083FL</t>
  </si>
  <si>
    <t>ES083</t>
  </si>
  <si>
    <t>LDW23-R1-ES084</t>
  </si>
  <si>
    <t>LDW23-R1-ES084FL</t>
  </si>
  <si>
    <t>ES084</t>
  </si>
  <si>
    <t>LDW23-R1-ES098</t>
  </si>
  <si>
    <t>LDW23-R1-ES098FL</t>
  </si>
  <si>
    <t>ES098</t>
  </si>
  <si>
    <t>LDW23-R1-ES109</t>
  </si>
  <si>
    <t>LDW23-R1-ES109FL</t>
  </si>
  <si>
    <t>ES109</t>
  </si>
  <si>
    <t>LDW23-R1-ES119</t>
  </si>
  <si>
    <t>LDW23-R1-ES119FL</t>
  </si>
  <si>
    <t>ES119</t>
  </si>
  <si>
    <t>LDW23-R1-ES124</t>
  </si>
  <si>
    <t>LDW23-R1-ES124FL</t>
  </si>
  <si>
    <t>ES124</t>
  </si>
  <si>
    <t>LDW23-R1-ES129</t>
  </si>
  <si>
    <t>LDW23-R1-ES129FL</t>
  </si>
  <si>
    <t>ES129</t>
  </si>
  <si>
    <t>LDW23-R1-ES135</t>
  </si>
  <si>
    <t>LDW23-R1-ES135FL</t>
  </si>
  <si>
    <t>ES135</t>
  </si>
  <si>
    <t>LDW23-R1-ES138</t>
  </si>
  <si>
    <t>LDW23-R1-ES138FL</t>
  </si>
  <si>
    <t>ES138</t>
  </si>
  <si>
    <t>LDW23-R1-ES140</t>
  </si>
  <si>
    <t>LDW23-R1-ES140FL</t>
  </si>
  <si>
    <t>ES140</t>
  </si>
  <si>
    <t>LDW23-R2-ESRM-comp2</t>
  </si>
  <si>
    <t>LDW23-R2-ES002RM</t>
  </si>
  <si>
    <t>LDW23-R2-ES006RM</t>
  </si>
  <si>
    <t>LDW23-R2-ES011RM</t>
  </si>
  <si>
    <t>LDW23-R2-ES013RM</t>
  </si>
  <si>
    <t>LDW23-R2-ES017RM</t>
  </si>
  <si>
    <t>LDW23-R2-ES020RM</t>
  </si>
  <si>
    <t>LDW23-R2-ES022RM</t>
  </si>
  <si>
    <t>LDW23-R2-ES029RM</t>
  </si>
  <si>
    <t>LDW23-R2-ES055RM</t>
  </si>
  <si>
    <t>LDW23-R2-ES061RM</t>
  </si>
  <si>
    <t>LDW23-R1-ESRM-comp2</t>
  </si>
  <si>
    <t>LDW23-R1-ES083RM</t>
  </si>
  <si>
    <t>LDW23-R1-ES084RM</t>
  </si>
  <si>
    <t>LDW23-R1-ES098RM</t>
  </si>
  <si>
    <t>LDW23-R1-ES109RM</t>
  </si>
  <si>
    <t>LDW23-R1-ES119RM</t>
  </si>
  <si>
    <t>LDW23-R1-ES124RM</t>
  </si>
  <si>
    <t>LDW23-R1-ES129RM</t>
  </si>
  <si>
    <t>LDW23-R1-ES135RM</t>
  </si>
  <si>
    <t>LDW23-R1-ES138RM</t>
  </si>
  <si>
    <t>LDW23-R1-ES140RM</t>
  </si>
  <si>
    <t>LDW23-R2-ESFL-comp3</t>
  </si>
  <si>
    <t>LDW23-R2-ES005</t>
  </si>
  <si>
    <t>LDW23-R2-ES005FL</t>
  </si>
  <si>
    <t>ES005</t>
  </si>
  <si>
    <t>LDW23-R2-ES008</t>
  </si>
  <si>
    <t>LDW23-R2-ES008FL</t>
  </si>
  <si>
    <t>ES008</t>
  </si>
  <si>
    <t>LDW23-R2-ES014</t>
  </si>
  <si>
    <t>LDW23-R2-ES014FL</t>
  </si>
  <si>
    <t>ES014</t>
  </si>
  <si>
    <t>LDW23-R2-ES015</t>
  </si>
  <si>
    <t>LDW23-R2-ES015FL</t>
  </si>
  <si>
    <t>ES015</t>
  </si>
  <si>
    <t>LDW23-R2-ES016</t>
  </si>
  <si>
    <t>LDW23-R2-ES016FL</t>
  </si>
  <si>
    <t>ES016</t>
  </si>
  <si>
    <t>LDW23-R2-ES018</t>
  </si>
  <si>
    <t>LDW23-R2-ES018FL</t>
  </si>
  <si>
    <t>ES018</t>
  </si>
  <si>
    <t>LDW23-R2-ES032</t>
  </si>
  <si>
    <t>LDW23-R2-ES032FL</t>
  </si>
  <si>
    <t>ES032</t>
  </si>
  <si>
    <t>LDW23-R2-ES039</t>
  </si>
  <si>
    <t>LDW23-R2-ES039FL</t>
  </si>
  <si>
    <t>ES039</t>
  </si>
  <si>
    <t>LDW23-R2-ES051</t>
  </si>
  <si>
    <t>LDW23-R2-ES051FL</t>
  </si>
  <si>
    <t>ES051</t>
  </si>
  <si>
    <t>LDW23-R2-ES069</t>
  </si>
  <si>
    <t>LDW23-R2-ES069FL</t>
  </si>
  <si>
    <t>ES069</t>
  </si>
  <si>
    <t>LDW23-R1-ESFL-comp3</t>
  </si>
  <si>
    <t>LDW23-R1-ES075</t>
  </si>
  <si>
    <t>LDW23-R1-ES075FL</t>
  </si>
  <si>
    <t>ES075</t>
  </si>
  <si>
    <t>LDW23-R1-ES081</t>
  </si>
  <si>
    <t>LDW23-R1-ES081FL</t>
  </si>
  <si>
    <t>ES081</t>
  </si>
  <si>
    <t>LDW23-R1-ES088</t>
  </si>
  <si>
    <t>LDW23-R1-ES088FL</t>
  </si>
  <si>
    <t>ES088</t>
  </si>
  <si>
    <t>LDW23-R1-ES104</t>
  </si>
  <si>
    <t>LDW23-R1-ES104FL</t>
  </si>
  <si>
    <t>ES104</t>
  </si>
  <si>
    <t>LDW23-R1-ES106</t>
  </si>
  <si>
    <t>LDW23-R1-ES106FL</t>
  </si>
  <si>
    <t>ES106</t>
  </si>
  <si>
    <t>LDW23-R1-ES110</t>
  </si>
  <si>
    <t>LDW23-R1-ES110FL</t>
  </si>
  <si>
    <t>ES110</t>
  </si>
  <si>
    <t>LDW23-R1-ES114</t>
  </si>
  <si>
    <t>LDW23-R1-ES114FL</t>
  </si>
  <si>
    <t>ES114</t>
  </si>
  <si>
    <t>LDW23-R1-ES118</t>
  </si>
  <si>
    <t>LDW23-R1-ES118FL</t>
  </si>
  <si>
    <t>ES118</t>
  </si>
  <si>
    <t>LDW23-R1-ES122</t>
  </si>
  <si>
    <t>LDW23-R1-ES122FL</t>
  </si>
  <si>
    <t>ES122</t>
  </si>
  <si>
    <t>LDW23-R1-ES128</t>
  </si>
  <si>
    <t>LDW23-R1-ES128FL</t>
  </si>
  <si>
    <t>ES128</t>
  </si>
  <si>
    <t>LDW23-R2-ESRM-comp3</t>
  </si>
  <si>
    <t>LDW23-R2-ES005RM</t>
  </si>
  <si>
    <t>LDW23-R2-ES008RM</t>
  </si>
  <si>
    <t>LDW23-R2-ES014RM</t>
  </si>
  <si>
    <t>LDW23-R2-ES015RM</t>
  </si>
  <si>
    <t>LDW23-R2-ES016RM</t>
  </si>
  <si>
    <t>LDW23-R2-ES018RM</t>
  </si>
  <si>
    <t>LDW23-R2-ES032RM</t>
  </si>
  <si>
    <t>LDW23-R2-ES039RM</t>
  </si>
  <si>
    <t>LDW23-R2-ES051RM</t>
  </si>
  <si>
    <t>LDW23-R2-ES069RM</t>
  </si>
  <si>
    <t>LDW23-R1-ESRM-comp3</t>
  </si>
  <si>
    <t>LDW23-R1-ES075RM</t>
  </si>
  <si>
    <t>LDW23-R1-ES081RM</t>
  </si>
  <si>
    <t>LDW23-R1-ES088RM</t>
  </si>
  <si>
    <t>LDW23-R1-ES104RM</t>
  </si>
  <si>
    <t>LDW23-R1-ES106RM</t>
  </si>
  <si>
    <t>LDW23-R1-ES110RM</t>
  </si>
  <si>
    <t>LDW23-R1-ES114RM</t>
  </si>
  <si>
    <t>LDW23-R1-ES118RM</t>
  </si>
  <si>
    <t>LDW23-R1-ES122RM</t>
  </si>
  <si>
    <t>LDW23-R1-ES128RM</t>
  </si>
  <si>
    <t>LDW23-R2-ESFL-comp4</t>
  </si>
  <si>
    <t>LDW23-R2-ES001</t>
  </si>
  <si>
    <t>LDW23-R2-ES001FL</t>
  </si>
  <si>
    <t>ES001</t>
  </si>
  <si>
    <t>LDW23-R2-ES019</t>
  </si>
  <si>
    <t>LDW23-R2-ES019FL</t>
  </si>
  <si>
    <t>ES019</t>
  </si>
  <si>
    <t>LDW23-R2-ES030</t>
  </si>
  <si>
    <t>LDW23-R2-ES030FL</t>
  </si>
  <si>
    <t>ES030</t>
  </si>
  <si>
    <t>LDW23-R2-ES036</t>
  </si>
  <si>
    <t>LDW23-R2-ES036FL</t>
  </si>
  <si>
    <t>ES036</t>
  </si>
  <si>
    <t>LDW23-R2-ES037</t>
  </si>
  <si>
    <t>LDW23-R2-ES037FL</t>
  </si>
  <si>
    <t>ES037</t>
  </si>
  <si>
    <t>LDW23-R2-ES041</t>
  </si>
  <si>
    <t>LDW23-R2-ES041FL</t>
  </si>
  <si>
    <t>ES041</t>
  </si>
  <si>
    <t>LDW23-R2-ES048</t>
  </si>
  <si>
    <t>LDW23-R2-ES048FL</t>
  </si>
  <si>
    <t>ES048</t>
  </si>
  <si>
    <t>LDW23-R2-ES052</t>
  </si>
  <si>
    <t>LDW23-R2-ES052FL</t>
  </si>
  <si>
    <t>ES052</t>
  </si>
  <si>
    <t>LDW23-R2-ES062</t>
  </si>
  <si>
    <t>LDW23-R2-ES062FL</t>
  </si>
  <si>
    <t>ES062</t>
  </si>
  <si>
    <t>LDW23-R2-ES067</t>
  </si>
  <si>
    <t>LDW23-R2-ES067FL</t>
  </si>
  <si>
    <t>ES067</t>
  </si>
  <si>
    <t>LDW23-R1-ESFL-comp4</t>
  </si>
  <si>
    <t>LDW23-R1-ES071</t>
  </si>
  <si>
    <t>LDW23-R1-ES071FL</t>
  </si>
  <si>
    <t>ES071</t>
  </si>
  <si>
    <t>LDW23-R1-ES076</t>
  </si>
  <si>
    <t>LDW23-R1-ES076FL</t>
  </si>
  <si>
    <t>ES076</t>
  </si>
  <si>
    <t>LDW23-R1-ES089</t>
  </si>
  <si>
    <t>LDW23-R1-ES089FL</t>
  </si>
  <si>
    <t>ES089</t>
  </si>
  <si>
    <t>LDW23-R1-ES096</t>
  </si>
  <si>
    <t>LDW23-R1-ES096FL</t>
  </si>
  <si>
    <t>ES096</t>
  </si>
  <si>
    <t>LDW23-R1-ES108</t>
  </si>
  <si>
    <t>LDW23-R1-ES108FL</t>
  </si>
  <si>
    <t>ES108</t>
  </si>
  <si>
    <t>LDW23-R1-ES121</t>
  </si>
  <si>
    <t>LDW23-R1-ES121FL</t>
  </si>
  <si>
    <t>ES121</t>
  </si>
  <si>
    <t>LDW23-R1-ES123</t>
  </si>
  <si>
    <t>LDW23-R1-ES123FL</t>
  </si>
  <si>
    <t>ES123</t>
  </si>
  <si>
    <t>LDW23-R1-ES126</t>
  </si>
  <si>
    <t>LDW23-R1-ES126FL</t>
  </si>
  <si>
    <t>ES126</t>
  </si>
  <si>
    <t>LDW23-R1-ES131</t>
  </si>
  <si>
    <t>LDW23-R1-ES131FL</t>
  </si>
  <si>
    <t>ES131</t>
  </si>
  <si>
    <t>LDW23-R1-ES136</t>
  </si>
  <si>
    <t>LDW23-R1-ES136FL</t>
  </si>
  <si>
    <t>ES136</t>
  </si>
  <si>
    <t>LDW23-R2-ESRM-comp4</t>
  </si>
  <si>
    <t>LDW23-R2-ES001RM</t>
  </si>
  <si>
    <t>LDW23-R2-ES019RM</t>
  </si>
  <si>
    <t>LDW23-R2-ES030RM</t>
  </si>
  <si>
    <t>LDW23-R2-ES036RM</t>
  </si>
  <si>
    <t>LDW23-R2-ES037RM</t>
  </si>
  <si>
    <t>LDW23-R2-ES041RM</t>
  </si>
  <si>
    <t>LDW23-R2-ES048RM</t>
  </si>
  <si>
    <t>LDW23-R2-ES052RM</t>
  </si>
  <si>
    <t>LDW23-R2-ES062RM</t>
  </si>
  <si>
    <t>LDW23-R2-ES067RM</t>
  </si>
  <si>
    <t>LDW23-R1-ESRM-comp4</t>
  </si>
  <si>
    <t>LDW23-R1-ES071RM</t>
  </si>
  <si>
    <t>LDW23-R1-ES076RM</t>
  </si>
  <si>
    <t>LDW23-R1-ES089RM</t>
  </si>
  <si>
    <t>LDW23-R1-ES096RM</t>
  </si>
  <si>
    <t>LDW23-R1-ES108RM</t>
  </si>
  <si>
    <t>LDW23-R1-ES121RM</t>
  </si>
  <si>
    <t>LDW23-R1-ES123RM</t>
  </si>
  <si>
    <t>LDW23-R1-ES126RM</t>
  </si>
  <si>
    <t>LDW23-R1-ES131RM</t>
  </si>
  <si>
    <t>LDW23-R1-ES136RM</t>
  </si>
  <si>
    <t>LDW23-R2-ESFL-comp5</t>
  </si>
  <si>
    <t>LDW23-R2-ES003</t>
  </si>
  <si>
    <t>LDW23-R2-ES003FL</t>
  </si>
  <si>
    <t>ES003</t>
  </si>
  <si>
    <t>LDW23-R2-ES009</t>
  </si>
  <si>
    <t>LDW23-R2-ES009FL</t>
  </si>
  <si>
    <t>ES009</t>
  </si>
  <si>
    <t>LDW23-R2-ES024</t>
  </si>
  <si>
    <t>LDW23-R2-ES024FL</t>
  </si>
  <si>
    <t>ES024</t>
  </si>
  <si>
    <t>LDW23-R2-ES026</t>
  </si>
  <si>
    <t>LDW23-R2-ES026FL</t>
  </si>
  <si>
    <t>ES026</t>
  </si>
  <si>
    <t>LDW23-R2-ES038</t>
  </si>
  <si>
    <t>LDW23-R2-ES038FL</t>
  </si>
  <si>
    <t>ES038</t>
  </si>
  <si>
    <t>LDW23-R2-ES045</t>
  </si>
  <si>
    <t>LDW23-R2-ES045FL</t>
  </si>
  <si>
    <t>ES045</t>
  </si>
  <si>
    <t>LDW23-R2-ES056</t>
  </si>
  <si>
    <t>LDW23-R2-ES056FL</t>
  </si>
  <si>
    <t>ES056</t>
  </si>
  <si>
    <t>LDW23-R2-ES057</t>
  </si>
  <si>
    <t>LDW23-R2-ES057FL</t>
  </si>
  <si>
    <t>ES057</t>
  </si>
  <si>
    <t>LDW23-R2-ES058</t>
  </si>
  <si>
    <t>LDW23-R2-ES058FL</t>
  </si>
  <si>
    <t>ES058</t>
  </si>
  <si>
    <t>LDW23-R2-ES066</t>
  </si>
  <si>
    <t>LDW23-R2-ES066FL</t>
  </si>
  <si>
    <t>ES066</t>
  </si>
  <si>
    <t>LDW23-R1-ESFL-comp5</t>
  </si>
  <si>
    <t>LDW23-R1-ES072</t>
  </si>
  <si>
    <t>LDW23-R1-ES072FL</t>
  </si>
  <si>
    <t>ES072</t>
  </si>
  <si>
    <t>LDW23-R1-ES085</t>
  </si>
  <si>
    <t>LDW23-R1-ES085FL</t>
  </si>
  <si>
    <t>ES085</t>
  </si>
  <si>
    <t>LDW23-R1-ES090</t>
  </si>
  <si>
    <t>LDW23-R1-ES090FL</t>
  </si>
  <si>
    <t>ES090</t>
  </si>
  <si>
    <t>LDW23-R1-ES095</t>
  </si>
  <si>
    <t>LDW23-R1-ES095FL</t>
  </si>
  <si>
    <t>ES095</t>
  </si>
  <si>
    <t>LDW23-R1-ES097</t>
  </si>
  <si>
    <t>LDW23-R1-ES097FL</t>
  </si>
  <si>
    <t>ES097</t>
  </si>
  <si>
    <t>LDW23-R1-ES099</t>
  </si>
  <si>
    <t>LDW23-R1-ES099FL</t>
  </si>
  <si>
    <t>ES099</t>
  </si>
  <si>
    <t>LDW23-R1-ES101</t>
  </si>
  <si>
    <t>LDW23-R1-ES101FL</t>
  </si>
  <si>
    <t>ES101</t>
  </si>
  <si>
    <t>LDW23-R1-ES111</t>
  </si>
  <si>
    <t>LDW23-R1-ES111FL</t>
  </si>
  <si>
    <t>ES111</t>
  </si>
  <si>
    <t>LDW23-R1-ES112</t>
  </si>
  <si>
    <t>LDW23-R1-ES112FL</t>
  </si>
  <si>
    <t>ES112</t>
  </si>
  <si>
    <t>LDW23-R1-ES117</t>
  </si>
  <si>
    <t>LDW23-R1-ES117FL</t>
  </si>
  <si>
    <t>ES117</t>
  </si>
  <si>
    <t>LDW23-R2-ESRM-comp5</t>
  </si>
  <si>
    <t>LDW23-R2-ES003RM</t>
  </si>
  <si>
    <t>LDW23-R2-ES009RM</t>
  </si>
  <si>
    <t>LDW23-R2-ES024RM</t>
  </si>
  <si>
    <t>LDW23-R2-ES026RM</t>
  </si>
  <si>
    <t>LDW23-R2-ES038RM</t>
  </si>
  <si>
    <t>LDW23-R2-ES045RM</t>
  </si>
  <si>
    <t>LDW23-R2-ES056RM</t>
  </si>
  <si>
    <t>LDW23-R2-ES057RM</t>
  </si>
  <si>
    <t>LDW23-R2-ES058RM</t>
  </si>
  <si>
    <t>LDW23-R2-ES066RM</t>
  </si>
  <si>
    <t>LDW23-R1-ESRM-comp5</t>
  </si>
  <si>
    <t>LDW23-R1-ES072RM</t>
  </si>
  <si>
    <t>LDW23-R1-ES085RM</t>
  </si>
  <si>
    <t>LDW23-R1-ES090RM</t>
  </si>
  <si>
    <t>LDW23-R1-ES095RM</t>
  </si>
  <si>
    <t>LDW23-R1-ES097RM</t>
  </si>
  <si>
    <t>LDW23-R1-ES099RM</t>
  </si>
  <si>
    <t>LDW23-R1-ES101RM</t>
  </si>
  <si>
    <t>LDW23-R1-ES111RM</t>
  </si>
  <si>
    <t>LDW23-R1-ES112RM</t>
  </si>
  <si>
    <t>LDW23-R1-ES117RM</t>
  </si>
  <si>
    <t>LDW23-R2-ESFL-comp6</t>
  </si>
  <si>
    <t>LDW23-R2-ES007</t>
  </si>
  <si>
    <t>LDW23-R2-ES007FL</t>
  </si>
  <si>
    <t>ES007</t>
  </si>
  <si>
    <t>LDW23-R2-ES023</t>
  </si>
  <si>
    <t>LDW23-R2-ES023FL</t>
  </si>
  <si>
    <t>ES023</t>
  </si>
  <si>
    <t>LDW23-R2-ES033</t>
  </si>
  <si>
    <t>LDW23-R2-ES033FL</t>
  </si>
  <si>
    <t>ES033</t>
  </si>
  <si>
    <t>LDW23-R2-ES034</t>
  </si>
  <si>
    <t>LDW23-R2-ES034FL</t>
  </si>
  <si>
    <t>ES034</t>
  </si>
  <si>
    <t>LDW23-R2-ES035</t>
  </si>
  <si>
    <t>LDW23-R2-ES035FL</t>
  </si>
  <si>
    <t>ES035</t>
  </si>
  <si>
    <t>LDW23-R2-ES040</t>
  </si>
  <si>
    <t>LDW23-R2-ES040FL</t>
  </si>
  <si>
    <t>ES040</t>
  </si>
  <si>
    <t>LDW23-R2-ES042</t>
  </si>
  <si>
    <t>LDW23-R2-ES042FL</t>
  </si>
  <si>
    <t>ES042</t>
  </si>
  <si>
    <t>LDW23-R2-ES043</t>
  </si>
  <si>
    <t>LDW23-R2-ES043FL</t>
  </si>
  <si>
    <t>ES043</t>
  </si>
  <si>
    <t>LDW23-R2-ES053</t>
  </si>
  <si>
    <t>LDW23-R2-ES053FL</t>
  </si>
  <si>
    <t>ES053</t>
  </si>
  <si>
    <t>LDW23-R2-ES065</t>
  </si>
  <si>
    <t>LDW23-R2-ES065FL</t>
  </si>
  <si>
    <t>ES065</t>
  </si>
  <si>
    <t>LDW23-R1-ESFL-comp6</t>
  </si>
  <si>
    <t>LDW23-R1-ES079</t>
  </si>
  <si>
    <t>LDW23-R1-ES079FL</t>
  </si>
  <si>
    <t>ES079</t>
  </si>
  <si>
    <t>LDW23-R1-ES093</t>
  </si>
  <si>
    <t>LDW23-R1-ES093FL</t>
  </si>
  <si>
    <t>ES093</t>
  </si>
  <si>
    <t>LDW23-R1-ES094</t>
  </si>
  <si>
    <t>LDW23-R1-ES094FL</t>
  </si>
  <si>
    <t>ES094</t>
  </si>
  <si>
    <t>LDW23-R1-ES100</t>
  </si>
  <si>
    <t>LDW23-R1-ES100FL</t>
  </si>
  <si>
    <t>ES100</t>
  </si>
  <si>
    <t>LDW23-R1-ES103</t>
  </si>
  <si>
    <t>LDW23-R1-ES103FL</t>
  </si>
  <si>
    <t>ES103</t>
  </si>
  <si>
    <t>LDW23-R1-ES107</t>
  </si>
  <si>
    <t>LDW23-R1-ES107FL</t>
  </si>
  <si>
    <t>ES107</t>
  </si>
  <si>
    <t>LDW23-R1-ES116</t>
  </si>
  <si>
    <t>LDW23-R1-ES116FL</t>
  </si>
  <si>
    <t>ES116</t>
  </si>
  <si>
    <t>LDW23-R1-ES127</t>
  </si>
  <si>
    <t>LDW23-R1-ES127FL</t>
  </si>
  <si>
    <t>ES127</t>
  </si>
  <si>
    <t>LDW23-R1-ES130</t>
  </si>
  <si>
    <t>LDW23-R1-ES130FL</t>
  </si>
  <si>
    <t>ES130</t>
  </si>
  <si>
    <t>LDW23-R1-ES139</t>
  </si>
  <si>
    <t>LDW23-R1-ES139FL</t>
  </si>
  <si>
    <t>ES139</t>
  </si>
  <si>
    <t>LDW23-R2-ESRM-comp6</t>
  </si>
  <si>
    <t>LDW23-R2-ES007RM</t>
  </si>
  <si>
    <t>LDW23-R2-ES023RM</t>
  </si>
  <si>
    <t>LDW23-R2-ES033RM</t>
  </si>
  <si>
    <t>LDW23-R2-ES034RM</t>
  </si>
  <si>
    <t>LDW23-R2-ES035RM</t>
  </si>
  <si>
    <t>LDW23-R2-ES040RM</t>
  </si>
  <si>
    <t>LDW23-R2-ES042RM</t>
  </si>
  <si>
    <t>LDW23-R2-ES043RM</t>
  </si>
  <si>
    <t>LDW23-R2-ES053RM</t>
  </si>
  <si>
    <t>LDW23-R2-ES065RM</t>
  </si>
  <si>
    <t>LDW23-R1-ESRM-comp6</t>
  </si>
  <si>
    <t>LDW23-R1-ES079RM</t>
  </si>
  <si>
    <t>LDW23-R1-ES093RM</t>
  </si>
  <si>
    <t>LDW23-R1-ES094RM</t>
  </si>
  <si>
    <t>LDW23-R1-ES100RM</t>
  </si>
  <si>
    <t>LDW23-R1-ES103RM</t>
  </si>
  <si>
    <t>LDW23-R1-ES107RM</t>
  </si>
  <si>
    <t>LDW23-R1-ES116RM</t>
  </si>
  <si>
    <t>LDW23-R1-ES127RM</t>
  </si>
  <si>
    <t>LDW23-R1-ES130RM</t>
  </si>
  <si>
    <t>LDW23-R1-ES139RM</t>
  </si>
  <si>
    <t>graceful crab</t>
  </si>
  <si>
    <t>LDW23-R2-GCEM-comp1</t>
  </si>
  <si>
    <t>LDW23-R2-GC012</t>
  </si>
  <si>
    <t>LDW23-R2-GC012EM</t>
  </si>
  <si>
    <t>GC012</t>
  </si>
  <si>
    <t>LDW23-R2-GC013</t>
  </si>
  <si>
    <t>LDW23-R2-GC013EM</t>
  </si>
  <si>
    <t>GC013</t>
  </si>
  <si>
    <t>LDW23-R2-GC018</t>
  </si>
  <si>
    <t>LDW23-R2-GC018EM</t>
  </si>
  <si>
    <t>GC018</t>
  </si>
  <si>
    <t>LDW23-R1-GCEM-comp1</t>
  </si>
  <si>
    <t>LDW23-R1-GC023</t>
  </si>
  <si>
    <t>LDW23-R1-GC023EM</t>
  </si>
  <si>
    <t>GC023</t>
  </si>
  <si>
    <t>LDW23-R1-GC025</t>
  </si>
  <si>
    <t>LDW23-R1-GC025EM</t>
  </si>
  <si>
    <t>GC025</t>
  </si>
  <si>
    <t>LDW23-R2-GC028</t>
  </si>
  <si>
    <t>LDW23-R2-GC028EM</t>
  </si>
  <si>
    <t>GC028</t>
  </si>
  <si>
    <t>LDW23-R1-GC031</t>
  </si>
  <si>
    <t>LDW23-R1-GC031EM</t>
  </si>
  <si>
    <t>GC031</t>
  </si>
  <si>
    <t>LDW23-R1-GC036</t>
  </si>
  <si>
    <t>LDW23-R1-GC036EM</t>
  </si>
  <si>
    <t>GC036</t>
  </si>
  <si>
    <t>LDW23-R1-GC041</t>
  </si>
  <si>
    <t>LDW23-R1-GC041EM</t>
  </si>
  <si>
    <t>GC041</t>
  </si>
  <si>
    <t>LDW23-R1-GC045</t>
  </si>
  <si>
    <t>LDW23-R1-GC045EM</t>
  </si>
  <si>
    <t>GC045</t>
  </si>
  <si>
    <t>LDW23-R2-GC065</t>
  </si>
  <si>
    <t>LDW23-R2-GC065EM</t>
  </si>
  <si>
    <t>GC065</t>
  </si>
  <si>
    <t>LDW23-R1-GC074</t>
  </si>
  <si>
    <t>LDW23-R1-GC074EM</t>
  </si>
  <si>
    <t>GC074</t>
  </si>
  <si>
    <t>LDW23-R2-GC081</t>
  </si>
  <si>
    <t>LDW23-R2-GC081EM</t>
  </si>
  <si>
    <t>GC081</t>
  </si>
  <si>
    <t>LDW23-R2-GC084</t>
  </si>
  <si>
    <t>LDW23-R2-GC084EM</t>
  </si>
  <si>
    <t>GC084</t>
  </si>
  <si>
    <t>LDW23-R2-GCHP-comp1</t>
  </si>
  <si>
    <t>LDW23-R2-GC012HP</t>
  </si>
  <si>
    <t>LDW23-R2-GC013HP</t>
  </si>
  <si>
    <t>LDW23-R2-GC018HP</t>
  </si>
  <si>
    <t>LDW23-R1-GCHP-comp1</t>
  </si>
  <si>
    <t>LDW23-R1-GC023HP</t>
  </si>
  <si>
    <t>LDW23-R1-GC025HP</t>
  </si>
  <si>
    <t>LDW23-R2-GC028HP</t>
  </si>
  <si>
    <t>LDW23-R1-GC031HP</t>
  </si>
  <si>
    <t>LDW23-R1-GC036HP</t>
  </si>
  <si>
    <t>LDW23-R1-GC041HP</t>
  </si>
  <si>
    <t>LDW23-R1-GC045HP</t>
  </si>
  <si>
    <t>LDW23-R2-GC065HP</t>
  </si>
  <si>
    <t>LDW23-R1-GC074HP</t>
  </si>
  <si>
    <t>LDW23-R2-GC081HP</t>
  </si>
  <si>
    <t>LDW23-R2-GC084HP</t>
  </si>
  <si>
    <t>LDW23-R2-GCEM-comp2</t>
  </si>
  <si>
    <t>LDW23-R2-GC001</t>
  </si>
  <si>
    <t>LDW23-R2-GC001EM</t>
  </si>
  <si>
    <t>GC001</t>
  </si>
  <si>
    <t>LDW23-R2-GC004</t>
  </si>
  <si>
    <t>LDW23-R2-GC004EM</t>
  </si>
  <si>
    <t>GC004</t>
  </si>
  <si>
    <t>LDW23-R2-GC006</t>
  </si>
  <si>
    <t>LDW23-R2-GC006EM</t>
  </si>
  <si>
    <t>GC006</t>
  </si>
  <si>
    <t>LDW23-R2-GC019</t>
  </si>
  <si>
    <t>LDW23-R2-GC019EM</t>
  </si>
  <si>
    <t>GC019</t>
  </si>
  <si>
    <t>LDW23-R2-GC020</t>
  </si>
  <si>
    <t>LDW23-R2-GC020EM</t>
  </si>
  <si>
    <t>GC020</t>
  </si>
  <si>
    <t>LDW23-R1-GCEM-comp2</t>
  </si>
  <si>
    <t>LDW23-R1-GC037</t>
  </si>
  <si>
    <t>LDW23-R1-GC037EM</t>
  </si>
  <si>
    <t>GC037</t>
  </si>
  <si>
    <t>LDW23-R1-GC042</t>
  </si>
  <si>
    <t>LDW23-R1-GC042EM</t>
  </si>
  <si>
    <t>GC042</t>
  </si>
  <si>
    <t>LDW23-R1-GC046</t>
  </si>
  <si>
    <t>LDW23-R1-GC046EM</t>
  </si>
  <si>
    <t>GC046</t>
  </si>
  <si>
    <t>LDW23-R1-GC058</t>
  </si>
  <si>
    <t>LDW23-R1-GC058EM</t>
  </si>
  <si>
    <t>GC058</t>
  </si>
  <si>
    <t>LDW23-R1-GC061</t>
  </si>
  <si>
    <t>LDW23-R1-GC061EM</t>
  </si>
  <si>
    <t>GC061</t>
  </si>
  <si>
    <t>LDW23-R1-GC062</t>
  </si>
  <si>
    <t>LDW23-R1-GC062EM</t>
  </si>
  <si>
    <t>GC062</t>
  </si>
  <si>
    <t>LDW23-R2-GC066</t>
  </si>
  <si>
    <t>LDW23-R2-GC066EM</t>
  </si>
  <si>
    <t>GC066</t>
  </si>
  <si>
    <t>LDW23-R1-GC076</t>
  </si>
  <si>
    <t>LDW23-R1-GC076EM</t>
  </si>
  <si>
    <t>GC076</t>
  </si>
  <si>
    <t>LDW23-R2-GC078</t>
  </si>
  <si>
    <t>LDW23-R2-GC078EM</t>
  </si>
  <si>
    <t>GC078</t>
  </si>
  <si>
    <t>LDW23-R2-GC001HP</t>
  </si>
  <si>
    <t>LDW23-R2-GC004HP</t>
  </si>
  <si>
    <t>LDW23-R2-GC006HP</t>
  </si>
  <si>
    <t>LDW23-R2-GC019HP</t>
  </si>
  <si>
    <t>LDW23-R2-GC020HP</t>
  </si>
  <si>
    <t>LDW23-R1-GC037HP</t>
  </si>
  <si>
    <t>LDW23-R1-GC042HP</t>
  </si>
  <si>
    <t>LDW23-R1-GC046HP</t>
  </si>
  <si>
    <t>LDW23-R1-GC058HP</t>
  </si>
  <si>
    <t>LDW23-R1-GC061HP</t>
  </si>
  <si>
    <t>LDW23-R1-GC062HP</t>
  </si>
  <si>
    <t>LDW23-R2-GC066HP</t>
  </si>
  <si>
    <t>LDW23-R1-GC076HP</t>
  </si>
  <si>
    <t>LDW23-R2-GC078HP</t>
  </si>
  <si>
    <t>LDW23-R2-GCEM-comp3</t>
  </si>
  <si>
    <t>LDW23-R2-GC005</t>
  </si>
  <si>
    <t>LDW23-R2-GC005EM</t>
  </si>
  <si>
    <t>GC005</t>
  </si>
  <si>
    <t>LDW23-R2-GC009</t>
  </si>
  <si>
    <t>LDW23-R2-GC009EM</t>
  </si>
  <si>
    <t>GC009</t>
  </si>
  <si>
    <t>LDW23-R2-GC017</t>
  </si>
  <si>
    <t>LDW23-R2-GC017EM</t>
  </si>
  <si>
    <t>GC017</t>
  </si>
  <si>
    <t>LDW23-R2-GC021</t>
  </si>
  <si>
    <t>LDW23-R2-GC021EM</t>
  </si>
  <si>
    <t>GC021</t>
  </si>
  <si>
    <t>LDW23-R1-GCEM-comp3</t>
  </si>
  <si>
    <t>LDW23-R1-GC022</t>
  </si>
  <si>
    <t>LDW23-R1-GC022EM</t>
  </si>
  <si>
    <t>GC022</t>
  </si>
  <si>
    <t>LDW23-R1-GC027</t>
  </si>
  <si>
    <t>LDW23-R1-GC027EM</t>
  </si>
  <si>
    <t>GC027</t>
  </si>
  <si>
    <t>LDW23-R1-GC043</t>
  </si>
  <si>
    <t>LDW23-R1-GC043EM</t>
  </si>
  <si>
    <t>GC043</t>
  </si>
  <si>
    <t>LDW23-R1-GC049</t>
  </si>
  <si>
    <t>LDW23-R1-GC049EM</t>
  </si>
  <si>
    <t>GC049</t>
  </si>
  <si>
    <t>LDW23-R1-GC055</t>
  </si>
  <si>
    <t>LDW23-R1-GC055EM</t>
  </si>
  <si>
    <t>GC055</t>
  </si>
  <si>
    <t>LDW23-R1-GC056</t>
  </si>
  <si>
    <t>LDW23-R1-GC056EM</t>
  </si>
  <si>
    <t>GC056</t>
  </si>
  <si>
    <t>LDW23-R1-GC071</t>
  </si>
  <si>
    <t>LDW23-R1-GC071EM</t>
  </si>
  <si>
    <t>GC071</t>
  </si>
  <si>
    <t>LDW23-R2-GC077</t>
  </si>
  <si>
    <t>LDW23-R2-GC077EM</t>
  </si>
  <si>
    <t>GC077</t>
  </si>
  <si>
    <t>LDW23-R2-GC079</t>
  </si>
  <si>
    <t>LDW23-R2-GC079EM</t>
  </si>
  <si>
    <t>GC079</t>
  </si>
  <si>
    <t>LDW23-R2-GC082</t>
  </si>
  <si>
    <t>LDW23-R2-GC082EM</t>
  </si>
  <si>
    <t>GC082</t>
  </si>
  <si>
    <t>LDW23-R2-GCHP-comp2</t>
  </si>
  <si>
    <t>LDW23-R2-GC005HP</t>
  </si>
  <si>
    <t>LDW23-R2-GC009HP</t>
  </si>
  <si>
    <t>LDW23-R2-GC017HP</t>
  </si>
  <si>
    <t>LDW23-R2-GC021HP</t>
  </si>
  <si>
    <t>LDW23-R1-GCHP-comp2</t>
  </si>
  <si>
    <t>LDW23-R1-GC022HP</t>
  </si>
  <si>
    <t>LDW23-R1-GC027HP</t>
  </si>
  <si>
    <t>LDW23-R1-GC043HP</t>
  </si>
  <si>
    <t>LDW23-R1-GC049HP</t>
  </si>
  <si>
    <t>LDW23-R1-GC055HP</t>
  </si>
  <si>
    <t>LDW23-R1-GC056HP</t>
  </si>
  <si>
    <t>LDW23-R1-GC071HP</t>
  </si>
  <si>
    <t>LDW23-R2-GC077HP</t>
  </si>
  <si>
    <t>LDW23-R2-GC079HP</t>
  </si>
  <si>
    <t>LDW23-R2-GC082HP</t>
  </si>
  <si>
    <t>LDW23-R2-GCEM-comp4</t>
  </si>
  <si>
    <t>LDW23-R2-GC007</t>
  </si>
  <si>
    <t>LDW23-R2-GC007EM</t>
  </si>
  <si>
    <t>GC007</t>
  </si>
  <si>
    <t>LDW23-R2-GC015</t>
  </si>
  <si>
    <t>LDW23-R2-GC015EM</t>
  </si>
  <si>
    <t>GC015</t>
  </si>
  <si>
    <t>LDW23-R1-GCEM-comp4</t>
  </si>
  <si>
    <t>LDW23-R1-GC030</t>
  </si>
  <si>
    <t>LDW23-R1-GC030EM</t>
  </si>
  <si>
    <t>GC030</t>
  </si>
  <si>
    <t>LDW23-R1-GC033</t>
  </si>
  <si>
    <t>LDW23-R1-GC033EM</t>
  </si>
  <si>
    <t>GC033</t>
  </si>
  <si>
    <t>LDW23-R1-GC047</t>
  </si>
  <si>
    <t>LDW23-R1-GC047EM</t>
  </si>
  <si>
    <t>GC047</t>
  </si>
  <si>
    <t>LDW23-R1-GC050</t>
  </si>
  <si>
    <t>LDW23-R1-GC050EM</t>
  </si>
  <si>
    <t>GC050</t>
  </si>
  <si>
    <t>LDW23-R2-GC063</t>
  </si>
  <si>
    <t>LDW23-R2-GC063EM</t>
  </si>
  <si>
    <t>GC063</t>
  </si>
  <si>
    <t>LDW23-R1-GC067</t>
  </si>
  <si>
    <t>LDW23-R1-GC067EM</t>
  </si>
  <si>
    <t>GC067</t>
  </si>
  <si>
    <t>LDW23-R1-GC069</t>
  </si>
  <si>
    <t>LDW23-R1-GC069EM</t>
  </si>
  <si>
    <t>GC069</t>
  </si>
  <si>
    <t>LDW23-R1-GC073</t>
  </si>
  <si>
    <t>LDW23-R1-GC073EM</t>
  </si>
  <si>
    <t>GC073</t>
  </si>
  <si>
    <t>LDW23-R2-GC086</t>
  </si>
  <si>
    <t>LDW23-R2-GC086EM</t>
  </si>
  <si>
    <t>GC086</t>
  </si>
  <si>
    <t>LDW23-R2-GC088</t>
  </si>
  <si>
    <t>LDW23-R2-GC088EM</t>
  </si>
  <si>
    <t>GC088</t>
  </si>
  <si>
    <t>LDW23-R2-GC089</t>
  </si>
  <si>
    <t>LDW23-R2-GC089EM</t>
  </si>
  <si>
    <t>GC089</t>
  </si>
  <si>
    <t>LDW23-R2-GC007HP</t>
  </si>
  <si>
    <t>LDW23-R2-GC015HP</t>
  </si>
  <si>
    <t>LDW23-R1-GC030HP</t>
  </si>
  <si>
    <t>LDW23-R1-GC033HP</t>
  </si>
  <si>
    <t>LDW23-R1-GC047HP</t>
  </si>
  <si>
    <t>LDW23-R1-GC050HP</t>
  </si>
  <si>
    <t>LDW23-R2-GC063HP</t>
  </si>
  <si>
    <t>LDW23-R1-GC067HP</t>
  </si>
  <si>
    <t>LDW23-R1-GC069HP</t>
  </si>
  <si>
    <t>LDW23-R1-GC073HP</t>
  </si>
  <si>
    <t>LDW23-R2-GC086HP</t>
  </si>
  <si>
    <t>LDW23-R2-GC088HP</t>
  </si>
  <si>
    <t>LDW23-R2-GC089HP</t>
  </si>
  <si>
    <t>LDW23-R2-GCEM-comp5</t>
  </si>
  <si>
    <t>LDW23-R2-GC002</t>
  </si>
  <si>
    <t>LDW23-R2-GC002EM</t>
  </si>
  <si>
    <t>GC002</t>
  </si>
  <si>
    <t>LDW23-R2-GC003</t>
  </si>
  <si>
    <t>LDW23-R2-GC003EM</t>
  </si>
  <si>
    <t>GC003</t>
  </si>
  <si>
    <t>LDW23-R2-GC008</t>
  </si>
  <si>
    <t>LDW23-R2-GC008EM</t>
  </si>
  <si>
    <t>GC008</t>
  </si>
  <si>
    <t>LDW23-R2-GC010</t>
  </si>
  <si>
    <t>LDW23-R2-GC010EM</t>
  </si>
  <si>
    <t>GC010</t>
  </si>
  <si>
    <t>LDW23-R1-GCEM-comp5</t>
  </si>
  <si>
    <t>LDW23-R1-GC034</t>
  </si>
  <si>
    <t>LDW23-R1-GC034EM</t>
  </si>
  <si>
    <t>GC034</t>
  </si>
  <si>
    <t>LDW23-R1-GC038</t>
  </si>
  <si>
    <t>LDW23-R1-GC038EM</t>
  </si>
  <si>
    <t>GC038</t>
  </si>
  <si>
    <t>LDW23-R1-GC048</t>
  </si>
  <si>
    <t>LDW23-R1-GC048EM</t>
  </si>
  <si>
    <t>GC048</t>
  </si>
  <si>
    <t>LDW23-R1-GC051</t>
  </si>
  <si>
    <t>LDW23-R1-GC051EM</t>
  </si>
  <si>
    <t>GC051</t>
  </si>
  <si>
    <t>LDW23-R1-GC060</t>
  </si>
  <si>
    <t>LDW23-R1-GC060EM</t>
  </si>
  <si>
    <t>GC060</t>
  </si>
  <si>
    <t>LDW23-R2-GC064</t>
  </si>
  <si>
    <t>LDW23-R2-GC064EM</t>
  </si>
  <si>
    <t>GC064</t>
  </si>
  <si>
    <t>LDW23-R1-GC068</t>
  </si>
  <si>
    <t>LDW23-R1-GC068EM</t>
  </si>
  <si>
    <t>GC068</t>
  </si>
  <si>
    <t>LDW23-R1-GC075</t>
  </si>
  <si>
    <t>LDW23-R1-GC075EM</t>
  </si>
  <si>
    <t>GC075</t>
  </si>
  <si>
    <t>LDW23-R2-GC085</t>
  </si>
  <si>
    <t>LDW23-R2-GC085EM</t>
  </si>
  <si>
    <t>GC085</t>
  </si>
  <si>
    <t>LDW23-R2-GC087</t>
  </si>
  <si>
    <t>LDW23-R2-GC087EM</t>
  </si>
  <si>
    <t>GC087</t>
  </si>
  <si>
    <t>LDW23-R2-GCHP-comp3</t>
  </si>
  <si>
    <t>LDW23-R2-GC002HP</t>
  </si>
  <si>
    <t>LDW23-R2-GC003HP</t>
  </si>
  <si>
    <t>LDW23-R2-GC008HP</t>
  </si>
  <si>
    <t>LDW23-R2-GC010HP</t>
  </si>
  <si>
    <t>LDW23-R1-GCHP-comp3</t>
  </si>
  <si>
    <t>LDW23-R1-GC034HP</t>
  </si>
  <si>
    <t>LDW23-R1-GC038HP</t>
  </si>
  <si>
    <t>LDW23-R1-GC048HP</t>
  </si>
  <si>
    <t>LDW23-R1-GC051HP</t>
  </si>
  <si>
    <t>LDW23-R1-GC060HP</t>
  </si>
  <si>
    <t>LDW23-R2-GC064HP</t>
  </si>
  <si>
    <t>LDW23-R1-GC068HP</t>
  </si>
  <si>
    <t>LDW23-R1-GC075HP</t>
  </si>
  <si>
    <t>LDW23-R2-GC085HP</t>
  </si>
  <si>
    <t>LDW23-R2-GC087HP</t>
  </si>
  <si>
    <t>LDW23-R2-GCEM-comp6</t>
  </si>
  <si>
    <t>LDW23-R2-GC011</t>
  </si>
  <si>
    <t>LDW23-R2-GC011EM</t>
  </si>
  <si>
    <t>GC011</t>
  </si>
  <si>
    <t>LDW23-R2-GC014</t>
  </si>
  <si>
    <t>LDW23-R2-GC014EM</t>
  </si>
  <si>
    <t>GC014</t>
  </si>
  <si>
    <t>LDW23-R2-GC016</t>
  </si>
  <si>
    <t>LDW23-R2-GC016EM</t>
  </si>
  <si>
    <t>GC016</t>
  </si>
  <si>
    <t>LDW23-R1-GCEM-comp6</t>
  </si>
  <si>
    <t>LDW23-R1-GC024</t>
  </si>
  <si>
    <t>LDW23-R1-GC024EM</t>
  </si>
  <si>
    <t>GC024</t>
  </si>
  <si>
    <t>LDW23-R1-GC039</t>
  </si>
  <si>
    <t>LDW23-R1-GC039EM</t>
  </si>
  <si>
    <t>GC039</t>
  </si>
  <si>
    <t>LDW23-R1-GC044</t>
  </si>
  <si>
    <t>LDW23-R1-GC044EM</t>
  </si>
  <si>
    <t>GC044</t>
  </si>
  <si>
    <t>LDW23-R1-GC053</t>
  </si>
  <si>
    <t>LDW23-R1-GC053EM</t>
  </si>
  <si>
    <t>GC053</t>
  </si>
  <si>
    <t>LDW23-R1-GC054</t>
  </si>
  <si>
    <t>LDW23-R1-GC054EM</t>
  </si>
  <si>
    <t>GC054</t>
  </si>
  <si>
    <t>LDW23-R1-GC057</t>
  </si>
  <si>
    <t>LDW23-R1-GC057EM</t>
  </si>
  <si>
    <t>GC057</t>
  </si>
  <si>
    <t>LDW23-R1-GC059</t>
  </si>
  <si>
    <t>LDW23-R1-GC059EM</t>
  </si>
  <si>
    <t>GC059</t>
  </si>
  <si>
    <t>LDW23-R2-GC080</t>
  </si>
  <si>
    <t>LDW23-R2-GC080EM</t>
  </si>
  <si>
    <t>GC080</t>
  </si>
  <si>
    <t>LDW23-R2-GC083</t>
  </si>
  <si>
    <t>LDW23-R2-GC083EM</t>
  </si>
  <si>
    <t>GC083</t>
  </si>
  <si>
    <t>LDW23-R2-GC090</t>
  </si>
  <si>
    <t>LDW23-R2-GC090EM</t>
  </si>
  <si>
    <t>GC090</t>
  </si>
  <si>
    <t>LDW23-R2-GC011HP</t>
  </si>
  <si>
    <t>LDW23-R2-GC014HP</t>
  </si>
  <si>
    <t>LDW23-R2-GC016HP</t>
  </si>
  <si>
    <t>LDW23-R1-GC024HP</t>
  </si>
  <si>
    <t>LDW23-R1-GC039HP</t>
  </si>
  <si>
    <t>LDW23-R1-GC044HP</t>
  </si>
  <si>
    <t>LDW23-R1-GC053HP</t>
  </si>
  <si>
    <t>LDW23-R1-GC054HP</t>
  </si>
  <si>
    <t>LDW23-R1-GC057HP</t>
  </si>
  <si>
    <t>LDW23-R1-GC059HP</t>
  </si>
  <si>
    <t>LDW23-R2-GC080HP</t>
  </si>
  <si>
    <t>LDW23-R2-GC083HP</t>
  </si>
  <si>
    <t>LDW23-R2-GC090HP</t>
  </si>
  <si>
    <t>shiner surfperch</t>
  </si>
  <si>
    <t>LDW23-R2A-SSWB-comp1</t>
  </si>
  <si>
    <t>LDW23-R2A-SS003</t>
  </si>
  <si>
    <t>LDW23-R2A-SS003WB</t>
  </si>
  <si>
    <t>SS003</t>
  </si>
  <si>
    <t>LDW23-R2A-SS004</t>
  </si>
  <si>
    <t>LDW23-R2A-SS004WB</t>
  </si>
  <si>
    <t>SS004</t>
  </si>
  <si>
    <t>LDW23-R2A-SS005</t>
  </si>
  <si>
    <t>LDW23-R2A-SS005WB</t>
  </si>
  <si>
    <t>SS005</t>
  </si>
  <si>
    <t>LDW23-R2A-SS006</t>
  </si>
  <si>
    <t>LDW23-R2A-SS006WB</t>
  </si>
  <si>
    <t>SS006</t>
  </si>
  <si>
    <t>LDW23-R2A-SS015</t>
  </si>
  <si>
    <t>LDW23-R2A-SS015WB</t>
  </si>
  <si>
    <t>SS015</t>
  </si>
  <si>
    <t>LDW23-R2A-SS019</t>
  </si>
  <si>
    <t>LDW23-R2A-SS019WB</t>
  </si>
  <si>
    <t>SS019</t>
  </si>
  <si>
    <t>LDW23-R2A-SS020</t>
  </si>
  <si>
    <t>LDW23-R2A-SS020WB</t>
  </si>
  <si>
    <t>SS020</t>
  </si>
  <si>
    <t>LDW23-R2A-SS021</t>
  </si>
  <si>
    <t>LDW23-R2A-SS021WB</t>
  </si>
  <si>
    <t>SS021</t>
  </si>
  <si>
    <t>LDW23-R2A-SS022</t>
  </si>
  <si>
    <t>LDW23-R2A-SS022WB</t>
  </si>
  <si>
    <t>SS022</t>
  </si>
  <si>
    <t>LDW23-R2A-SS027</t>
  </si>
  <si>
    <t>LDW23-R2A-SS027WB</t>
  </si>
  <si>
    <t>SS027</t>
  </si>
  <si>
    <t>LDW23-R2A-SS031</t>
  </si>
  <si>
    <t>LDW23-R2A-SS031WB</t>
  </si>
  <si>
    <t>SS031</t>
  </si>
  <si>
    <t>LDW23-R2A-SS042</t>
  </si>
  <si>
    <t>LDW23-R2A-SS042WB</t>
  </si>
  <si>
    <t>SS042</t>
  </si>
  <si>
    <t>LDW23-R2A-SS052</t>
  </si>
  <si>
    <t>LDW23-R2A-SS052WB</t>
  </si>
  <si>
    <t>SS052</t>
  </si>
  <si>
    <t>LDW23-R2A-SS058</t>
  </si>
  <si>
    <t>LDW23-R2A-SS058WB</t>
  </si>
  <si>
    <t>SS058</t>
  </si>
  <si>
    <t>LDW23-R2A-SS060</t>
  </si>
  <si>
    <t>LDW23-R2A-SS060WB</t>
  </si>
  <si>
    <t>SS060</t>
  </si>
  <si>
    <t>LDW23-R2B-SSWB-comp1</t>
  </si>
  <si>
    <t>LDW23-R2B-SS065</t>
  </si>
  <si>
    <t>LDW23-R2B-SS065WB</t>
  </si>
  <si>
    <t>SS065</t>
  </si>
  <si>
    <t>LDW23-R2B-SS066</t>
  </si>
  <si>
    <t>LDW23-R2B-SS066WB</t>
  </si>
  <si>
    <t>SS066</t>
  </si>
  <si>
    <t>LDW23-R2B-SS067</t>
  </si>
  <si>
    <t>LDW23-R2B-SS067WB</t>
  </si>
  <si>
    <t>SS067</t>
  </si>
  <si>
    <t>LDW23-R2B-SS072</t>
  </si>
  <si>
    <t>LDW23-R2B-SS072WB</t>
  </si>
  <si>
    <t>SS072</t>
  </si>
  <si>
    <t>LDW23-R2B-SS074</t>
  </si>
  <si>
    <t>LDW23-R2B-SS074WB</t>
  </si>
  <si>
    <t>SS074</t>
  </si>
  <si>
    <t>LDW23-R2B-SS075</t>
  </si>
  <si>
    <t>LDW23-R2B-SS075WB</t>
  </si>
  <si>
    <t>SS075</t>
  </si>
  <si>
    <t>LDW23-R2B-SS079</t>
  </si>
  <si>
    <t>LDW23-R2B-SS079WB</t>
  </si>
  <si>
    <t>SS079</t>
  </si>
  <si>
    <t>LDW23-R2B-SS080</t>
  </si>
  <si>
    <t>LDW23-R2B-SS080WB</t>
  </si>
  <si>
    <t>SS080</t>
  </si>
  <si>
    <t>LDW23-R2B-SS081</t>
  </si>
  <si>
    <t>LDW23-R2B-SS081WB</t>
  </si>
  <si>
    <t>SS081</t>
  </si>
  <si>
    <t>LDW23-R2B-SS084</t>
  </si>
  <si>
    <t>LDW23-R2B-SS084WB</t>
  </si>
  <si>
    <t>SS084</t>
  </si>
  <si>
    <t>LDW23-R2B-SS089</t>
  </si>
  <si>
    <t>LDW23-R2B-SS089WB</t>
  </si>
  <si>
    <t>SS089</t>
  </si>
  <si>
    <t>LDW23-R2B-SS092</t>
  </si>
  <si>
    <t>LDW23-R2B-SS092WB</t>
  </si>
  <si>
    <t>SS092</t>
  </si>
  <si>
    <t>LDW23-R2B-SS096</t>
  </si>
  <si>
    <t>LDW23-R2B-SS096WB</t>
  </si>
  <si>
    <t>SS096</t>
  </si>
  <si>
    <t>LDW23-R2B-SS112</t>
  </si>
  <si>
    <t>LDW23-R2B-SS112WB</t>
  </si>
  <si>
    <t>SS112</t>
  </si>
  <si>
    <t>LDW23-R2B-SS118</t>
  </si>
  <si>
    <t>LDW23-R2B-SS118WB</t>
  </si>
  <si>
    <t>SS118</t>
  </si>
  <si>
    <t>LDW23-R1A-SSWB-comp1</t>
  </si>
  <si>
    <t>LDW23-R1A-SS125</t>
  </si>
  <si>
    <t>LDW23-R1A-SS125WB</t>
  </si>
  <si>
    <t>SS125</t>
  </si>
  <si>
    <t>LDW23-R1A-SS129</t>
  </si>
  <si>
    <t>LDW23-R1A-SS129WB</t>
  </si>
  <si>
    <t>SS129</t>
  </si>
  <si>
    <t>LDW23-R1A-SS137</t>
  </si>
  <si>
    <t>LDW23-R1A-SS137WB</t>
  </si>
  <si>
    <t>SS137</t>
  </si>
  <si>
    <t>LDW23-R1A-SS138</t>
  </si>
  <si>
    <t>LDW23-R1A-SS138WB</t>
  </si>
  <si>
    <t>SS138</t>
  </si>
  <si>
    <t>LDW23-R1A-SS140</t>
  </si>
  <si>
    <t>LDW23-R1A-SS140WB</t>
  </si>
  <si>
    <t>SS140</t>
  </si>
  <si>
    <t>LDW23-R1A-SS145</t>
  </si>
  <si>
    <t>LDW23-R1A-SS145WB</t>
  </si>
  <si>
    <t>SS145</t>
  </si>
  <si>
    <t>LDW23-R1A-SS148</t>
  </si>
  <si>
    <t>LDW23-R1A-SS148WB</t>
  </si>
  <si>
    <t>SS148</t>
  </si>
  <si>
    <t>LDW23-R1A-SS149</t>
  </si>
  <si>
    <t>LDW23-R1A-SS149WB</t>
  </si>
  <si>
    <t>SS149</t>
  </si>
  <si>
    <t>LDW23-R1A-SS157</t>
  </si>
  <si>
    <t>LDW23-R1A-SS157WB</t>
  </si>
  <si>
    <t>SS157</t>
  </si>
  <si>
    <t>LDW23-R1A-SS165</t>
  </si>
  <si>
    <t>LDW23-R1A-SS165WB</t>
  </si>
  <si>
    <t>SS165</t>
  </si>
  <si>
    <t>LDW23-R1A-SS170</t>
  </si>
  <si>
    <t>LDW23-R1A-SS170WB</t>
  </si>
  <si>
    <t>SS170</t>
  </si>
  <si>
    <t>LDW23-R1A-SS172</t>
  </si>
  <si>
    <t>LDW23-R1A-SS172WB</t>
  </si>
  <si>
    <t>SS172</t>
  </si>
  <si>
    <t>LDW23-R1A-SS173</t>
  </si>
  <si>
    <t>LDW23-R1A-SS173WB</t>
  </si>
  <si>
    <t>SS173</t>
  </si>
  <si>
    <t>LDW23-R1A-SS174</t>
  </si>
  <si>
    <t>LDW23-R1A-SS174WB</t>
  </si>
  <si>
    <t>SS174</t>
  </si>
  <si>
    <t>LDW23-R1A-SS179</t>
  </si>
  <si>
    <t>LDW23-R1A-SS179WB</t>
  </si>
  <si>
    <t>SS179</t>
  </si>
  <si>
    <t>LDW23-R1B-SSWB-comp1</t>
  </si>
  <si>
    <t>LDW23-R1B-SS184</t>
  </si>
  <si>
    <t>LDW23-R1B-SS184WB</t>
  </si>
  <si>
    <t>SS184</t>
  </si>
  <si>
    <t>LDW23-R1B-SS186</t>
  </si>
  <si>
    <t>LDW23-R1B-SS186WB</t>
  </si>
  <si>
    <t>SS186</t>
  </si>
  <si>
    <t>LDW23-R1B-SS191</t>
  </si>
  <si>
    <t>LDW23-R1B-SS191WB</t>
  </si>
  <si>
    <t>SS191</t>
  </si>
  <si>
    <t>LDW23-R1B-SS194</t>
  </si>
  <si>
    <t>LDW23-R1B-SS194WB</t>
  </si>
  <si>
    <t>SS194</t>
  </si>
  <si>
    <t>LDW23-R1B-SS199</t>
  </si>
  <si>
    <t>LDW23-R1B-SS199WB</t>
  </si>
  <si>
    <t>SS199</t>
  </si>
  <si>
    <t>LDW23-R1B-SS200</t>
  </si>
  <si>
    <t>LDW23-R1B-SS200WB</t>
  </si>
  <si>
    <t>SS200</t>
  </si>
  <si>
    <t>LDW23-R1B-SS202</t>
  </si>
  <si>
    <t>LDW23-R1B-SS202WB</t>
  </si>
  <si>
    <t>SS202</t>
  </si>
  <si>
    <t>LDW23-R1B-SS209</t>
  </si>
  <si>
    <t>LDW23-R1B-SS209WB</t>
  </si>
  <si>
    <t>SS209</t>
  </si>
  <si>
    <t>LDW23-R1B-SS210</t>
  </si>
  <si>
    <t>LDW23-R1B-SS210WB</t>
  </si>
  <si>
    <t>SS210</t>
  </si>
  <si>
    <t>LDW23-R1B-SS215</t>
  </si>
  <si>
    <t>LDW23-R1B-SS215WB</t>
  </si>
  <si>
    <t>SS215</t>
  </si>
  <si>
    <t>LDW23-R1B-SS217</t>
  </si>
  <si>
    <t>LDW23-R1B-SS217WB</t>
  </si>
  <si>
    <t>SS217</t>
  </si>
  <si>
    <t>LDW23-R1B-SS219</t>
  </si>
  <si>
    <t>LDW23-R1B-SS219WB</t>
  </si>
  <si>
    <t>SS219</t>
  </si>
  <si>
    <t>LDW23-R1B-SS221</t>
  </si>
  <si>
    <t>LDW23-R1B-SS221WB</t>
  </si>
  <si>
    <t>SS221</t>
  </si>
  <si>
    <t>LDW23-R1B-SS237</t>
  </si>
  <si>
    <t>LDW23-R1B-SS237WB</t>
  </si>
  <si>
    <t>SS237</t>
  </si>
  <si>
    <t>LDW23-R1B-SS240</t>
  </si>
  <si>
    <t>LDW23-R1B-SS240WB</t>
  </si>
  <si>
    <t>SS240</t>
  </si>
  <si>
    <t>LDW23-R2A-SSWB-comp2</t>
  </si>
  <si>
    <t>LDW23-R2A-SS002</t>
  </si>
  <si>
    <t>LDW23-R2A-SS002WB</t>
  </si>
  <si>
    <t>SS002</t>
  </si>
  <si>
    <t>LDW23-R2A-SS007</t>
  </si>
  <si>
    <t>LDW23-R2A-SS007WB</t>
  </si>
  <si>
    <t>SS007</t>
  </si>
  <si>
    <t>LDW23-R2A-SS014</t>
  </si>
  <si>
    <t>LDW23-R2A-SS014WB</t>
  </si>
  <si>
    <t>SS014</t>
  </si>
  <si>
    <t>LDW23-R2A-SS024</t>
  </si>
  <si>
    <t>LDW23-R2A-SS024WB</t>
  </si>
  <si>
    <t>SS024</t>
  </si>
  <si>
    <t>LDW23-R2A-SS026</t>
  </si>
  <si>
    <t>LDW23-R2A-SS026WB</t>
  </si>
  <si>
    <t>SS026</t>
  </si>
  <si>
    <t>LDW23-R2A-SS029</t>
  </si>
  <si>
    <t>LDW23-R2A-SS029WB</t>
  </si>
  <si>
    <t>SS029</t>
  </si>
  <si>
    <t>LDW23-R2A-SS030</t>
  </si>
  <si>
    <t>LDW23-R2A-SS030WB</t>
  </si>
  <si>
    <t>SS030</t>
  </si>
  <si>
    <t>LDW23-R2A-SS034</t>
  </si>
  <si>
    <t>LDW23-R2A-SS034WB</t>
  </si>
  <si>
    <t>SS034</t>
  </si>
  <si>
    <t>LDW23-R2A-SS035</t>
  </si>
  <si>
    <t>LDW23-R2A-SS035WB</t>
  </si>
  <si>
    <t>SS035</t>
  </si>
  <si>
    <t>LDW23-R2A-SS038</t>
  </si>
  <si>
    <t>LDW23-R2A-SS038WB</t>
  </si>
  <si>
    <t>SS038</t>
  </si>
  <si>
    <t>LDW23-R2A-SS040</t>
  </si>
  <si>
    <t>LDW23-R2A-SS040WB</t>
  </si>
  <si>
    <t>SS040</t>
  </si>
  <si>
    <t>LDW23-R2A-SS044</t>
  </si>
  <si>
    <t>LDW23-R2A-SS044WB</t>
  </si>
  <si>
    <t>SS044</t>
  </si>
  <si>
    <t>LDW23-R2A-SS050</t>
  </si>
  <si>
    <t>LDW23-R2A-SS050WB</t>
  </si>
  <si>
    <t>SS050</t>
  </si>
  <si>
    <t>LDW23-R2A-SS055</t>
  </si>
  <si>
    <t>LDW23-R2A-SS055WB</t>
  </si>
  <si>
    <t>SS055</t>
  </si>
  <si>
    <t>LDW23-R2A-SS059</t>
  </si>
  <si>
    <t>LDW23-R2A-SS059WB</t>
  </si>
  <si>
    <t>SS059</t>
  </si>
  <si>
    <t>LDW23-R2B-SSWB-comp2</t>
  </si>
  <si>
    <t>LDW23-R2B-SS062</t>
  </si>
  <si>
    <t>LDW23-R2B-SS062WB</t>
  </si>
  <si>
    <t>SS062</t>
  </si>
  <si>
    <t>LDW23-R2B-SS068</t>
  </si>
  <si>
    <t>LDW23-R2B-SS068WB</t>
  </si>
  <si>
    <t>SS068</t>
  </si>
  <si>
    <t>LDW23-R2B-SS071</t>
  </si>
  <si>
    <t>LDW23-R2B-SS071WB</t>
  </si>
  <si>
    <t>SS071</t>
  </si>
  <si>
    <t>LDW23-R2B-SS076</t>
  </si>
  <si>
    <t>LDW23-R2B-SS076WB</t>
  </si>
  <si>
    <t>SS076</t>
  </si>
  <si>
    <t>LDW23-R2B-SS077</t>
  </si>
  <si>
    <t>LDW23-R2B-SS077WB</t>
  </si>
  <si>
    <t>SS077</t>
  </si>
  <si>
    <t>LDW23-R2B-SS078</t>
  </si>
  <si>
    <t>LDW23-R2B-SS078WB</t>
  </si>
  <si>
    <t>SS078</t>
  </si>
  <si>
    <t>LDW23-R2B-SS083</t>
  </si>
  <si>
    <t>LDW23-R2B-SS083WB</t>
  </si>
  <si>
    <t>SS083</t>
  </si>
  <si>
    <t>LDW23-R2B-SS086</t>
  </si>
  <si>
    <t>LDW23-R2B-SS086WB</t>
  </si>
  <si>
    <t>SS086</t>
  </si>
  <si>
    <t>LDW23-R2B-SS088</t>
  </si>
  <si>
    <t>LDW23-R2B-SS088WB</t>
  </si>
  <si>
    <t>SS088</t>
  </si>
  <si>
    <t>LDW23-R2B-SS091</t>
  </si>
  <si>
    <t>LDW23-R2B-SS091WB</t>
  </si>
  <si>
    <t>SS091</t>
  </si>
  <si>
    <t>LDW23-R2B-SS100</t>
  </si>
  <si>
    <t>LDW23-R2B-SS100WB</t>
  </si>
  <si>
    <t>SS100</t>
  </si>
  <si>
    <t>LDW23-R2B-SS102</t>
  </si>
  <si>
    <t>LDW23-R2B-SS102WB</t>
  </si>
  <si>
    <t>SS102</t>
  </si>
  <si>
    <t>LDW23-R2B-SS110</t>
  </si>
  <si>
    <t>LDW23-R2B-SS110WB</t>
  </si>
  <si>
    <t>SS110</t>
  </si>
  <si>
    <t>LDW23-R2B-SS114</t>
  </si>
  <si>
    <t>LDW23-R2B-SS114WB</t>
  </si>
  <si>
    <t>SS114</t>
  </si>
  <si>
    <t>LDW23-R2B-SS120</t>
  </si>
  <si>
    <t>LDW23-R2B-SS120WB</t>
  </si>
  <si>
    <t>SS120</t>
  </si>
  <si>
    <t>LDW23-R1A-SSWB-comp2</t>
  </si>
  <si>
    <t>LDW23-R1A-SS121</t>
  </si>
  <si>
    <t>LDW23-R1A-SS121WB</t>
  </si>
  <si>
    <t>SS121</t>
  </si>
  <si>
    <t>LDW23-R1A-SS126</t>
  </si>
  <si>
    <t>LDW23-R1A-SS126WB</t>
  </si>
  <si>
    <t>SS126</t>
  </si>
  <si>
    <t>LDW23-R1A-SS127</t>
  </si>
  <si>
    <t>LDW23-R1A-SS127WB</t>
  </si>
  <si>
    <t>SS127</t>
  </si>
  <si>
    <t>LDW23-R1A-SS131</t>
  </si>
  <si>
    <t>LDW23-R1A-SS131WB</t>
  </si>
  <si>
    <t>SS131</t>
  </si>
  <si>
    <t>LDW23-R1A-SS132</t>
  </si>
  <si>
    <t>LDW23-R1A-SS132WB</t>
  </si>
  <si>
    <t>SS132</t>
  </si>
  <si>
    <t>LDW23-R1A-SS134</t>
  </si>
  <si>
    <t>LDW23-R1A-SS134WB</t>
  </si>
  <si>
    <t>SS134</t>
  </si>
  <si>
    <t>LDW23-R1A-SS139</t>
  </si>
  <si>
    <t>LDW23-R1A-SS139WB</t>
  </si>
  <si>
    <t>SS139</t>
  </si>
  <si>
    <t>LDW23-R1A-SS141</t>
  </si>
  <si>
    <t>LDW23-R1A-SS141WB</t>
  </si>
  <si>
    <t>SS141</t>
  </si>
  <si>
    <t>LDW23-R1A-SS142</t>
  </si>
  <si>
    <t>LDW23-R1A-SS142WB</t>
  </si>
  <si>
    <t>SS142</t>
  </si>
  <si>
    <t>LDW23-R1A-SS151</t>
  </si>
  <si>
    <t>LDW23-R1A-SS151WB</t>
  </si>
  <si>
    <t>SS151</t>
  </si>
  <si>
    <t>LDW23-R1A-SS153</t>
  </si>
  <si>
    <t>LDW23-R1A-SS153WB</t>
  </si>
  <si>
    <t>SS153</t>
  </si>
  <si>
    <t>LDW23-R1A-SS159</t>
  </si>
  <si>
    <t>LDW23-R1A-SS159WB</t>
  </si>
  <si>
    <t>SS159</t>
  </si>
  <si>
    <t>LDW23-R1A-SS168</t>
  </si>
  <si>
    <t>LDW23-R1A-SS168WB</t>
  </si>
  <si>
    <t>SS168</t>
  </si>
  <si>
    <t>LDW23-R1A-SS175</t>
  </si>
  <si>
    <t>LDW23-R1A-SS175WB</t>
  </si>
  <si>
    <t>SS175</t>
  </si>
  <si>
    <t>LDW23-R1A-SS180</t>
  </si>
  <si>
    <t>LDW23-R1A-SS180WB</t>
  </si>
  <si>
    <t>SS180</t>
  </si>
  <si>
    <t>LDW23-R1B-SSWB-comp2</t>
  </si>
  <si>
    <t>LDW23-R1B-SS182</t>
  </si>
  <si>
    <t>LDW23-R1B-SS182WB</t>
  </si>
  <si>
    <t>SS182</t>
  </si>
  <si>
    <t>LDW23-R1B-SS185</t>
  </si>
  <si>
    <t>LDW23-R1B-SS185WB</t>
  </si>
  <si>
    <t>SS185</t>
  </si>
  <si>
    <t>LDW23-R1B-SS190</t>
  </si>
  <si>
    <t>LDW23-R1B-SS190WB</t>
  </si>
  <si>
    <t>SS190</t>
  </si>
  <si>
    <t>LDW23-R1B-SS195</t>
  </si>
  <si>
    <t>LDW23-R1B-SS195WB</t>
  </si>
  <si>
    <t>SS195</t>
  </si>
  <si>
    <t>LDW23-R1B-SS196</t>
  </si>
  <si>
    <t>LDW23-R1B-SS196WB</t>
  </si>
  <si>
    <t>SS196</t>
  </si>
  <si>
    <t>LDW23-R1B-SS207</t>
  </si>
  <si>
    <t>LDW23-R1B-SS207WB</t>
  </si>
  <si>
    <t>SS207</t>
  </si>
  <si>
    <t>LDW23-R1B-SS213</t>
  </si>
  <si>
    <t>LDW23-R1B-SS213WB</t>
  </si>
  <si>
    <t>SS213</t>
  </si>
  <si>
    <t>LDW23-R1B-SS214</t>
  </si>
  <si>
    <t>LDW23-R1B-SS214WB</t>
  </si>
  <si>
    <t>SS214</t>
  </si>
  <si>
    <t>LDW23-R1B-SS218</t>
  </si>
  <si>
    <t>LDW23-R1B-SS218WB</t>
  </si>
  <si>
    <t>SS218</t>
  </si>
  <si>
    <t>LDW23-R1B-SS220</t>
  </si>
  <si>
    <t>LDW23-R1B-SS220WB</t>
  </si>
  <si>
    <t>SS220</t>
  </si>
  <si>
    <t>LDW23-R1B-SS224</t>
  </si>
  <si>
    <t>LDW23-R1B-SS224WB</t>
  </si>
  <si>
    <t>SS224</t>
  </si>
  <si>
    <t>LDW23-R1B-SS225</t>
  </si>
  <si>
    <t>LDW23-R1B-SS225WB</t>
  </si>
  <si>
    <t>SS225</t>
  </si>
  <si>
    <t>LDW23-R1B-SS229</t>
  </si>
  <si>
    <t>LDW23-R1B-SS229WB</t>
  </si>
  <si>
    <t>SS229</t>
  </si>
  <si>
    <t>LDW23-R1B-SS230</t>
  </si>
  <si>
    <t>LDW23-R1B-SS230WB</t>
  </si>
  <si>
    <t>SS230</t>
  </si>
  <si>
    <t>LDW23-R1B-SS239</t>
  </si>
  <si>
    <t>LDW23-R1B-SS239WB</t>
  </si>
  <si>
    <t>SS239</t>
  </si>
  <si>
    <t>LDW23-R2A-SSWB-comp3</t>
  </si>
  <si>
    <t>LDW23-R2A-SS001</t>
  </si>
  <si>
    <t>LDW23-R2A-SS001WB</t>
  </si>
  <si>
    <t>SS001</t>
  </si>
  <si>
    <t>LDW23-R2A-SS008</t>
  </si>
  <si>
    <t>LDW23-R2A-SS008WB</t>
  </si>
  <si>
    <t>SS008</t>
  </si>
  <si>
    <t>LDW23-R2A-SS010</t>
  </si>
  <si>
    <t>LDW23-R2A-SS010WB</t>
  </si>
  <si>
    <t>SS010</t>
  </si>
  <si>
    <t>LDW23-R2A-SS011</t>
  </si>
  <si>
    <t>LDW23-R2A-SS011WB</t>
  </si>
  <si>
    <t>SS011</t>
  </si>
  <si>
    <t>LDW23-R2A-SS012</t>
  </si>
  <si>
    <t>LDW23-R2A-SS012WB</t>
  </si>
  <si>
    <t>SS012</t>
  </si>
  <si>
    <t>LDW23-R2A-SS016</t>
  </si>
  <si>
    <t>LDW23-R2A-SS016WB</t>
  </si>
  <si>
    <t>SS016</t>
  </si>
  <si>
    <t>LDW23-R2A-SS025</t>
  </si>
  <si>
    <t>LDW23-R2A-SS025WB</t>
  </si>
  <si>
    <t>SS025</t>
  </si>
  <si>
    <t>LDW23-R2A-SS033</t>
  </si>
  <si>
    <t>LDW23-R2A-SS033WB</t>
  </si>
  <si>
    <t>SS033</t>
  </si>
  <si>
    <t>LDW23-R2A-SS041</t>
  </si>
  <si>
    <t>LDW23-R2A-SS041WB</t>
  </si>
  <si>
    <t>SS041</t>
  </si>
  <si>
    <t>LDW23-R2A-SS043</t>
  </si>
  <si>
    <t>LDW23-R2A-SS043WB</t>
  </si>
  <si>
    <t>SS043</t>
  </si>
  <si>
    <t>LDW23-R2A-SS049</t>
  </si>
  <si>
    <t>LDW23-R2A-SS049WB</t>
  </si>
  <si>
    <t>SS049</t>
  </si>
  <si>
    <t>LDW23-R2A-SS051</t>
  </si>
  <si>
    <t>LDW23-R2A-SS051WB</t>
  </si>
  <si>
    <t>SS051</t>
  </si>
  <si>
    <t>LDW23-R2A-SS053</t>
  </si>
  <si>
    <t>LDW23-R2A-SS053WB</t>
  </si>
  <si>
    <t>SS053</t>
  </si>
  <si>
    <t>LDW23-R2A-SS054</t>
  </si>
  <si>
    <t>LDW23-R2A-SS054WB</t>
  </si>
  <si>
    <t>SS054</t>
  </si>
  <si>
    <t>LDW23-R2A-SS057</t>
  </si>
  <si>
    <t>LDW23-R2A-SS057WB</t>
  </si>
  <si>
    <t>SS057</t>
  </si>
  <si>
    <t>LDW23-R2B-SSWB-comp3</t>
  </si>
  <si>
    <t>LDW23-R2B-SS061</t>
  </si>
  <si>
    <t>LDW23-R2B-SS061WB</t>
  </si>
  <si>
    <t>SS061</t>
  </si>
  <si>
    <t>LDW23-R2B-SS063</t>
  </si>
  <si>
    <t>LDW23-R2B-SS063WB</t>
  </si>
  <si>
    <t>SS063</t>
  </si>
  <si>
    <t>LDW23-R2B-SS064</t>
  </si>
  <si>
    <t>LDW23-R2B-SS064WB</t>
  </si>
  <si>
    <t>SS064</t>
  </si>
  <si>
    <t>LDW23-R2B-SS070</t>
  </si>
  <si>
    <t>LDW23-R2B-SS070WB</t>
  </si>
  <si>
    <t>SS070</t>
  </si>
  <si>
    <t>LDW23-R2B-SS073</t>
  </si>
  <si>
    <t>LDW23-R2B-SS073WB</t>
  </si>
  <si>
    <t>SS073</t>
  </si>
  <si>
    <t>LDW23-R2B-SS082</t>
  </si>
  <si>
    <t>LDW23-R2B-SS082WB</t>
  </si>
  <si>
    <t>SS082</t>
  </si>
  <si>
    <t>LDW23-R2B-SS087</t>
  </si>
  <si>
    <t>LDW23-R2B-SS087WB</t>
  </si>
  <si>
    <t>SS087</t>
  </si>
  <si>
    <t>LDW23-R2B-SS093</t>
  </si>
  <si>
    <t>LDW23-R2B-SS093WB</t>
  </si>
  <si>
    <t>SS093</t>
  </si>
  <si>
    <t>LDW23-R2B-SS095</t>
  </si>
  <si>
    <t>LDW23-R2B-SS095WB</t>
  </si>
  <si>
    <t>SS095</t>
  </si>
  <si>
    <t>LDW23-R2B-SS097</t>
  </si>
  <si>
    <t>LDW23-R2B-SS097WB</t>
  </si>
  <si>
    <t>SS097</t>
  </si>
  <si>
    <t>LDW23-R2B-SS098</t>
  </si>
  <si>
    <t>LDW23-R2B-SS098WB</t>
  </si>
  <si>
    <t>SS098</t>
  </si>
  <si>
    <t>LDW23-R2B-SS106</t>
  </si>
  <si>
    <t>LDW23-R2B-SS106WB</t>
  </si>
  <si>
    <t>SS106</t>
  </si>
  <si>
    <t>LDW23-R2B-SS109</t>
  </si>
  <si>
    <t>LDW23-R2B-SS109WB</t>
  </si>
  <si>
    <t>SS109</t>
  </si>
  <si>
    <t>LDW23-R2B-SS111</t>
  </si>
  <si>
    <t>LDW23-R2B-SS111WB</t>
  </si>
  <si>
    <t>SS111</t>
  </si>
  <si>
    <t>LDW23-R2B-SS117</t>
  </si>
  <si>
    <t>LDW23-R2B-SS117WB</t>
  </si>
  <si>
    <t>SS117</t>
  </si>
  <si>
    <t>LDW23-R1A-SSWB-comp3</t>
  </si>
  <si>
    <t>LDW23-R1A-SS124</t>
  </si>
  <si>
    <t>LDW23-R1A-SS124WB</t>
  </si>
  <si>
    <t>SS124</t>
  </si>
  <si>
    <t>LDW23-R1A-SS128</t>
  </si>
  <si>
    <t>LDW23-R1A-SS128WB</t>
  </si>
  <si>
    <t>SS128</t>
  </si>
  <si>
    <t>LDW23-R1A-SS130</t>
  </si>
  <si>
    <t>LDW23-R1A-SS130WB</t>
  </si>
  <si>
    <t>SS130</t>
  </si>
  <si>
    <t>LDW23-R1A-SS146</t>
  </si>
  <si>
    <t>LDW23-R1A-SS146WB</t>
  </si>
  <si>
    <t>SS146</t>
  </si>
  <si>
    <t>LDW23-R1A-SS147</t>
  </si>
  <si>
    <t>LDW23-R1A-SS147WB</t>
  </si>
  <si>
    <t>SS147</t>
  </si>
  <si>
    <t>LDW23-R1A-SS154</t>
  </si>
  <si>
    <t>LDW23-R1A-SS154WB</t>
  </si>
  <si>
    <t>SS154</t>
  </si>
  <si>
    <t>LDW23-R1A-SS155</t>
  </si>
  <si>
    <t>LDW23-R1A-SS155WB</t>
  </si>
  <si>
    <t>SS155</t>
  </si>
  <si>
    <t>LDW23-R1A-SS158</t>
  </si>
  <si>
    <t>LDW23-R1A-SS158WB</t>
  </si>
  <si>
    <t>SS158</t>
  </si>
  <si>
    <t>LDW23-R1A-SS160</t>
  </si>
  <si>
    <t>LDW23-R1A-SS160WB</t>
  </si>
  <si>
    <t>SS160</t>
  </si>
  <si>
    <t>LDW23-R1A-SS161</t>
  </si>
  <si>
    <t>LDW23-R1A-SS161WB</t>
  </si>
  <si>
    <t>SS161</t>
  </si>
  <si>
    <t>LDW23-R1A-SS162</t>
  </si>
  <si>
    <t>LDW23-R1A-SS162WB</t>
  </si>
  <si>
    <t>SS162</t>
  </si>
  <si>
    <t>LDW23-R1A-SS163</t>
  </si>
  <si>
    <t>LDW23-R1A-SS163WB</t>
  </si>
  <si>
    <t>SS163</t>
  </si>
  <si>
    <t>LDW23-R1A-SS164</t>
  </si>
  <si>
    <t>LDW23-R1A-SS164WB</t>
  </si>
  <si>
    <t>SS164</t>
  </si>
  <si>
    <t>LDW23-R1A-SS176</t>
  </si>
  <si>
    <t>LDW23-R1A-SS176WB</t>
  </si>
  <si>
    <t>SS176</t>
  </si>
  <si>
    <t>LDW23-R1A-SS178</t>
  </si>
  <si>
    <t>LDW23-R1A-SS178WB</t>
  </si>
  <si>
    <t>SS178</t>
  </si>
  <si>
    <t>LDW23-R1B-SSWB-comp3</t>
  </si>
  <si>
    <t>LDW23-R1B-SS181</t>
  </si>
  <si>
    <t>LDW23-R1B-SS181WB</t>
  </si>
  <si>
    <t>SS181</t>
  </si>
  <si>
    <t>LDW23-R1B-SS188</t>
  </si>
  <si>
    <t>LDW23-R1B-SS188WB</t>
  </si>
  <si>
    <t>SS188</t>
  </si>
  <si>
    <t>LDW23-R1B-SS193</t>
  </si>
  <si>
    <t>LDW23-R1B-SS193WB</t>
  </si>
  <si>
    <t>SS193</t>
  </si>
  <si>
    <t>LDW23-R1B-SS201</t>
  </si>
  <si>
    <t>LDW23-R1B-SS201WB</t>
  </si>
  <si>
    <t>SS201</t>
  </si>
  <si>
    <t>LDW23-R1B-SS203</t>
  </si>
  <si>
    <t>LDW23-R1B-SS203WB</t>
  </si>
  <si>
    <t>SS203</t>
  </si>
  <si>
    <t>LDW23-R1B-SS204</t>
  </si>
  <si>
    <t>LDW23-R1B-SS204WB</t>
  </si>
  <si>
    <t>SS204</t>
  </si>
  <si>
    <t>LDW23-R1B-SS208</t>
  </si>
  <si>
    <t>LDW23-R1B-SS208WB</t>
  </si>
  <si>
    <t>SS208</t>
  </si>
  <si>
    <t>LDW23-R1B-SS211</t>
  </si>
  <si>
    <t>LDW23-R1B-SS211WB</t>
  </si>
  <si>
    <t>SS211</t>
  </si>
  <si>
    <t>LDW23-R1B-SS212</t>
  </si>
  <si>
    <t>LDW23-R1B-SS212WB</t>
  </si>
  <si>
    <t>SS212</t>
  </si>
  <si>
    <t>LDW23-R1B-SS216</t>
  </si>
  <si>
    <t>LDW23-R1B-SS216WB</t>
  </si>
  <si>
    <t>SS216</t>
  </si>
  <si>
    <t>LDW23-R1B-SS222</t>
  </si>
  <si>
    <t>LDW23-R1B-SS222WB</t>
  </si>
  <si>
    <t>SS222</t>
  </si>
  <si>
    <t>LDW23-R1B-SS223</t>
  </si>
  <si>
    <t>LDW23-R1B-SS223WB</t>
  </si>
  <si>
    <t>SS223</t>
  </si>
  <si>
    <t>LDW23-R1B-SS228</t>
  </si>
  <si>
    <t>LDW23-R1B-SS228WB</t>
  </si>
  <si>
    <t>SS228</t>
  </si>
  <si>
    <t>LDW23-R1B-SS231</t>
  </si>
  <si>
    <t>LDW23-R1B-SS231WB</t>
  </si>
  <si>
    <t>SS231</t>
  </si>
  <si>
    <t>LDW23-R1B-SS233</t>
  </si>
  <si>
    <t>LDW23-R1B-SS233WB</t>
  </si>
  <si>
    <t>SS233</t>
  </si>
  <si>
    <t>R2-comp1</t>
  </si>
  <si>
    <t>R2-comp2</t>
  </si>
  <si>
    <t>R2-comp3</t>
  </si>
  <si>
    <t>R2-comp4</t>
  </si>
  <si>
    <t>R1-comp1</t>
  </si>
  <si>
    <t>R1-comp2</t>
  </si>
  <si>
    <t>R1-comp3</t>
  </si>
  <si>
    <t>R1-comp4</t>
  </si>
  <si>
    <t>R1-comp5</t>
  </si>
  <si>
    <t>R1-comp6</t>
  </si>
  <si>
    <t>R2-comp5</t>
  </si>
  <si>
    <t>R2-comp6</t>
  </si>
  <si>
    <t>R1A-comp1</t>
  </si>
  <si>
    <t>R1A-comp2</t>
  </si>
  <si>
    <t>R1A-comp3</t>
  </si>
  <si>
    <t>R1B-comp1</t>
  </si>
  <si>
    <t>R1B-comp2</t>
  </si>
  <si>
    <t>R1B-comp3</t>
  </si>
  <si>
    <t>R2A-comp1</t>
  </si>
  <si>
    <t>R2A-comp2</t>
  </si>
  <si>
    <t>R2A-comp3</t>
  </si>
  <si>
    <t>R2B-comp1</t>
  </si>
  <si>
    <t>R2B-comp2</t>
  </si>
  <si>
    <t>R2B-comp3</t>
  </si>
  <si>
    <t>Collection_DateTime</t>
  </si>
  <si>
    <t>FL/RM</t>
  </si>
  <si>
    <t>EM/HP</t>
  </si>
  <si>
    <t>37,38,39</t>
  </si>
  <si>
    <t>40,41,42</t>
  </si>
  <si>
    <t>43,44,45</t>
  </si>
  <si>
    <t>46,47,48</t>
  </si>
  <si>
    <t>49,50,51</t>
  </si>
  <si>
    <t>52,53,54</t>
  </si>
  <si>
    <t>55,56,57</t>
  </si>
  <si>
    <t>Min Indiv (post-hom)</t>
  </si>
  <si>
    <t>Indiv Specimen (post-hom)</t>
  </si>
  <si>
    <t>Indiv Specimen portion (post-hom)</t>
  </si>
  <si>
    <t>QC</t>
  </si>
  <si>
    <t>Sufficient mass =</t>
  </si>
  <si>
    <t>Lab Processing Form - LDW AOC4 Periodic Monitoring Fish/Crab 2023</t>
  </si>
  <si>
    <t>LDW AOC4 Periodic Monitoring Fish/Crab 2023 - Composite and specimen details</t>
  </si>
  <si>
    <t>entered by lab</t>
  </si>
  <si>
    <t>ARL</t>
  </si>
  <si>
    <t>ALS-Kelso
cPAHs</t>
  </si>
  <si>
    <t>ALS-Kelso
OC Pesticides</t>
  </si>
  <si>
    <t>na</t>
  </si>
  <si>
    <t>≥5 g 
(≥ 15g total for QC)</t>
  </si>
  <si>
    <t>≥10g 
(≥ 30g total for QC) select samples highlighted and noted</t>
  </si>
  <si>
    <t>Include 10g to ARL for V only</t>
  </si>
  <si>
    <t>Include 10g for ALS-Kelso OCP</t>
  </si>
  <si>
    <t>Include 30g for ALS-Kelso OCP and QC</t>
  </si>
  <si>
    <t>Ship in ARL jar</t>
  </si>
  <si>
    <t>QC for Cape Fear PCBs</t>
  </si>
  <si>
    <t>QC Brooks Applied</t>
  </si>
  <si>
    <t>QC Cape Fear D/F</t>
  </si>
  <si>
    <t>Include 30g for ARL SVOC/TBT/V</t>
  </si>
  <si>
    <t>QC for ARL %moisture 10g</t>
  </si>
  <si>
    <t>QC ARL for %lipids 10g</t>
  </si>
  <si>
    <t>Include 50g for ARL SVOC(QC)/TBT/V</t>
  </si>
  <si>
    <t>QC Cape Fear PCB</t>
  </si>
  <si>
    <t>Include 50g for ARL SVOC/TBT(QC)/V</t>
  </si>
  <si>
    <t>QC ALS-Kelso for cPAH</t>
  </si>
  <si>
    <t>QC Cape Fear PCBs</t>
  </si>
  <si>
    <t>Include 70g for ARL SVOC/TBT/V (QC)</t>
  </si>
  <si>
    <r>
      <t xml:space="preserve">≥40g 
(≥ 80g total for QC) 
</t>
    </r>
    <r>
      <rPr>
        <b/>
        <sz val="10"/>
        <color rgb="FFC00000"/>
        <rFont val="Calibri"/>
        <family val="2"/>
      </rPr>
      <t>GC Crab samples only</t>
    </r>
  </si>
  <si>
    <t xml:space="preserve"> 30g (≥ 70g QC) for SVOC/TBT/V select samples  highlighted and noted</t>
  </si>
  <si>
    <t>≥20g
(≥ 40g total for solids/ lipids QC)</t>
  </si>
  <si>
    <t>37,39</t>
  </si>
  <si>
    <t>38,39</t>
  </si>
  <si>
    <t>40,42</t>
  </si>
  <si>
    <t>41,42</t>
  </si>
  <si>
    <t>43,45</t>
  </si>
  <si>
    <t>44,45</t>
  </si>
  <si>
    <t>46,48</t>
  </si>
  <si>
    <t>47,48</t>
  </si>
  <si>
    <t>49,51</t>
  </si>
  <si>
    <t>50,51</t>
  </si>
  <si>
    <t>52,54</t>
  </si>
  <si>
    <t>53,54</t>
  </si>
  <si>
    <t>55,57</t>
  </si>
  <si>
    <t>56,57</t>
  </si>
  <si>
    <t>58,60</t>
  </si>
  <si>
    <t>59,60</t>
  </si>
  <si>
    <t xml:space="preserve">R1-HP comp1 </t>
  </si>
  <si>
    <t xml:space="preserve">R1-HP comp2 </t>
  </si>
  <si>
    <t xml:space="preserve">R1-HP comp3 </t>
  </si>
  <si>
    <t>R2-HP comp1</t>
  </si>
  <si>
    <t>R2-HP comp2</t>
  </si>
  <si>
    <t>R2-HP comp3</t>
  </si>
  <si>
    <t>L2368070-01</t>
  </si>
  <si>
    <t>L2368070</t>
  </si>
  <si>
    <t>L2368070-02</t>
  </si>
  <si>
    <t>L2368070-03</t>
  </si>
  <si>
    <t>L2368070-04</t>
  </si>
  <si>
    <t>L2368070-05</t>
  </si>
  <si>
    <t>L2368070-06</t>
  </si>
  <si>
    <t>L2368070-07</t>
  </si>
  <si>
    <t>L2368070-08</t>
  </si>
  <si>
    <t>L2368070-09</t>
  </si>
  <si>
    <t>L2368070-10</t>
  </si>
  <si>
    <t>L2368070-11</t>
  </si>
  <si>
    <t>L2368070-12</t>
  </si>
  <si>
    <t>L2368072-01</t>
  </si>
  <si>
    <t>L2368072</t>
  </si>
  <si>
    <t>L2368072-02</t>
  </si>
  <si>
    <t>L2368072-03</t>
  </si>
  <si>
    <t>L2368072-04</t>
  </si>
  <si>
    <t>L2368072-05</t>
  </si>
  <si>
    <t>L2368072-06</t>
  </si>
  <si>
    <t>L2368072-07</t>
  </si>
  <si>
    <t>L2368072-08</t>
  </si>
  <si>
    <t>L2368072-09</t>
  </si>
  <si>
    <t>L2368072-10</t>
  </si>
  <si>
    <t>L2368072-11</t>
  </si>
  <si>
    <t>L2368072-12</t>
  </si>
  <si>
    <t>L2368072-13</t>
  </si>
  <si>
    <t>L2368072-14</t>
  </si>
  <si>
    <t>L2368072-15</t>
  </si>
  <si>
    <t>L2368072-16</t>
  </si>
  <si>
    <t>L2368072-17</t>
  </si>
  <si>
    <t>L2368072-18</t>
  </si>
  <si>
    <t>L2368072-19</t>
  </si>
  <si>
    <t>L2368072-20</t>
  </si>
  <si>
    <t>L2368072-21</t>
  </si>
  <si>
    <t>L2368072-22</t>
  </si>
  <si>
    <t>L2368072-23</t>
  </si>
  <si>
    <t>L2368072-24</t>
  </si>
  <si>
    <t>L2368074-01</t>
  </si>
  <si>
    <t>L2368074</t>
  </si>
  <si>
    <t>L2368074-02</t>
  </si>
  <si>
    <t>L2368074-03</t>
  </si>
  <si>
    <t>L2368074-04</t>
  </si>
  <si>
    <t>L2368074-05</t>
  </si>
  <si>
    <t>L2368074-06</t>
  </si>
  <si>
    <t>L2368074-07</t>
  </si>
  <si>
    <t>L2368074-08</t>
  </si>
  <si>
    <t>L2368074-09</t>
  </si>
  <si>
    <t>L2368074-10</t>
  </si>
  <si>
    <t>L2368074-11</t>
  </si>
  <si>
    <t>L2368074-12</t>
  </si>
  <si>
    <t>L2368074-13</t>
  </si>
  <si>
    <t>L2368074-14</t>
  </si>
  <si>
    <t>L2368074-15</t>
  </si>
  <si>
    <t>L2368074-16</t>
  </si>
  <si>
    <t>L2368074-17</t>
  </si>
  <si>
    <t>L2368074-18</t>
  </si>
  <si>
    <t>L2368074-19</t>
  </si>
  <si>
    <t>L2368074-20</t>
  </si>
  <si>
    <t>L2368074-21</t>
  </si>
  <si>
    <t>L2368074-22</t>
  </si>
  <si>
    <t>L2368074-23</t>
  </si>
  <si>
    <t>L2368074-24</t>
  </si>
  <si>
    <t>Some organs dangling from fish.</t>
  </si>
  <si>
    <t>KNB</t>
  </si>
  <si>
    <t>GMF/KNB</t>
  </si>
  <si>
    <t>KNB/GMF</t>
  </si>
  <si>
    <t>1/8/24 and 1/9/24</t>
  </si>
  <si>
    <t>knb</t>
  </si>
  <si>
    <t>MJR</t>
  </si>
  <si>
    <t>pre fillet; 27.74 pre rest: 58.68</t>
  </si>
  <si>
    <t>prefillet; 107.31 pre body:292.69</t>
  </si>
  <si>
    <t>prefillet; 55.02 prebody:175.4</t>
  </si>
  <si>
    <t>prefillet; 22.52 prebody; 46.33</t>
  </si>
  <si>
    <t>prefillet;  119.01 prebody; 313.77</t>
  </si>
  <si>
    <t>prefillet;  32.41 prebody; 60.85</t>
  </si>
  <si>
    <t>prefillet; 40.26 prebody; 83.93</t>
  </si>
  <si>
    <t>prefillet; 78.01 prebody; 141.78</t>
  </si>
  <si>
    <t>prefillet; 44.30  prebody; 104.93</t>
  </si>
  <si>
    <t>prefillet; 38.59 prebody; 99.68</t>
  </si>
  <si>
    <t>prefillet; 90.28 prebody; 204.57</t>
  </si>
  <si>
    <t>prefillet; 33.16 prebody; 45.77</t>
  </si>
  <si>
    <t>prefillet; 41.60 prebody; 62.86</t>
  </si>
  <si>
    <t>prefillet: 18.84; prebody: 57.73</t>
  </si>
  <si>
    <t>prefilet: 57.16; prebody: 153.11</t>
  </si>
  <si>
    <t>prefillet: 22.49; prebody: 53.01</t>
  </si>
  <si>
    <t>prefillet: 35.32; prebody: 75.67</t>
  </si>
  <si>
    <t>prefillet: 60.21; prebody: 169.59</t>
  </si>
  <si>
    <t>prefillet: 24.61; prebody: 65.87</t>
  </si>
  <si>
    <t>prefillet: 71.38; prebody: 155.72</t>
  </si>
  <si>
    <t>prefillet: 37.28 prebody: 92.67</t>
  </si>
  <si>
    <t>prefillet: 23.59 prebody;70.22</t>
  </si>
  <si>
    <t>prefillet: 35.42; prebody: 96.93</t>
  </si>
  <si>
    <t xml:space="preserve">  </t>
  </si>
  <si>
    <t>prefillet: 23.20; prebody: 72.23</t>
  </si>
  <si>
    <t>prefillet: 30.67; prebody: 69.39</t>
  </si>
  <si>
    <t>prefillet: 73.28; prebody: 375.68</t>
  </si>
  <si>
    <t>prefillet: 35.22; prebody: 84.20</t>
  </si>
  <si>
    <t>prefillet: 30.32; prebody: 80.93</t>
  </si>
  <si>
    <t>prefillet: 51.59; prebody: 115.74</t>
  </si>
  <si>
    <t>prefillet: 21.71; prebody: 51.10</t>
  </si>
  <si>
    <t>prefillet: 33.34; prebody: 115.98</t>
  </si>
  <si>
    <t>prefillet: 42.74; prebody: 93.06</t>
  </si>
  <si>
    <t>prefillet: 21.19; prebody: 46.53</t>
  </si>
  <si>
    <t>RSK</t>
  </si>
  <si>
    <t xml:space="preserve">prefillet: 92.50; prebody: 207.45 </t>
  </si>
  <si>
    <t>prefillet: 29.04; prebody: 45.58</t>
  </si>
  <si>
    <t>prefillet: 38.19; prebody: 97.85</t>
  </si>
  <si>
    <t>prefillet: 54.44; prebody: 110.83</t>
  </si>
  <si>
    <t>prefillet: 23.13; prebody: 55.95</t>
  </si>
  <si>
    <t>prefillet: 59.74; prebody: 87.95</t>
  </si>
  <si>
    <t>prefillet: 178.40; prebody: 367.95</t>
  </si>
  <si>
    <t>prefillet: 50.05; prebody: 84.95</t>
  </si>
  <si>
    <t>prefillet: 16.13; prebody: 60.12</t>
  </si>
  <si>
    <t>prefillet: 65.03; prebody: 145.67</t>
  </si>
  <si>
    <t>prefillet: 24.63; prebody: 50.24</t>
  </si>
  <si>
    <t>prefillet: 32.11; prebody: 77.40</t>
  </si>
  <si>
    <t>prefillet: 21.15; prebody: 53.19</t>
  </si>
  <si>
    <t>prefillet: 33.69; prebody: 105.32</t>
  </si>
  <si>
    <t>prefillet: 23.25; prebody: 60.61</t>
  </si>
  <si>
    <t>prefillet: 29.37; prebody: 78.33</t>
  </si>
  <si>
    <t>prefillet: 9.48; prebody: 71.48</t>
  </si>
  <si>
    <t>prefillet: 68.57; prebody: 216.04</t>
  </si>
  <si>
    <t>prefillet: 65.00; prebody: 161.79</t>
  </si>
  <si>
    <t>prefillet: 43.79; prebody: 115.07</t>
  </si>
  <si>
    <t>prefillet: 36.37; prebody: 92.02</t>
  </si>
  <si>
    <t>prefillet: 16.43; prebody: 48.14</t>
  </si>
  <si>
    <t>prefillet: 53.42; prebody: 132.90</t>
  </si>
  <si>
    <t>prefillet: 30.22; prebody: 70.03</t>
  </si>
  <si>
    <t>prefillet: 26.25; prebody: 72.73</t>
  </si>
  <si>
    <t>prefillet: 24.66; prebody: 56.87</t>
  </si>
  <si>
    <t>prefillet: 43.18; prebody: 117.15</t>
  </si>
  <si>
    <t>prefillet: 30.81; prebody: 73.16</t>
  </si>
  <si>
    <t>prefillet: 50.10; prebody: 130.34</t>
  </si>
  <si>
    <t>prefillet: 105.01; prebody: 293.50</t>
  </si>
  <si>
    <t>prefillet: 31.54; prebody: 60.13</t>
  </si>
  <si>
    <t>prefillet:23.81 ; prebody: 44.94</t>
  </si>
  <si>
    <t>prefillet:33.00 ; prebody: 42.17</t>
  </si>
  <si>
    <t>prefillet:69.27 ; prebody: 105.12</t>
  </si>
  <si>
    <t>prefillet: 87.95; prebody: 134.16</t>
  </si>
  <si>
    <t>prefillet:40.45 ; prebody: 69.78</t>
  </si>
  <si>
    <t>prefillet:31.44 ; prebody: 50.70</t>
  </si>
  <si>
    <t>prefillet: 46.54 ; prebody: 83.14</t>
  </si>
  <si>
    <t>prefillet:55.16 ; prebody: 99.48</t>
  </si>
  <si>
    <t>prefillet:162.60 ; prebody: 257.75</t>
  </si>
  <si>
    <t>prefillet: 55.86; prebody: 123.64</t>
  </si>
  <si>
    <t>prefillet: 64.94; prebody: 150.39</t>
  </si>
  <si>
    <t>KCP</t>
  </si>
  <si>
    <t>prefillet: 28.70; prebody: 77.87</t>
  </si>
  <si>
    <t>prefillet: 18.39; prebody: 48.92</t>
  </si>
  <si>
    <t>prefillet: 22.18; prebody: 50.89</t>
  </si>
  <si>
    <t>prefillet: 24.75; prebody: 59.35</t>
  </si>
  <si>
    <t>prefillet: 36.14; prebody: 87.15</t>
  </si>
  <si>
    <t>prefillet: 26.77; prebody: 75.91</t>
  </si>
  <si>
    <t>prefillet: 44.97; prebody: 125.03</t>
  </si>
  <si>
    <t>prefillet: 116.83; prebody: 199.01</t>
  </si>
  <si>
    <t>prehom: 14.24</t>
  </si>
  <si>
    <t>prehom: 5.20</t>
  </si>
  <si>
    <t>prehom: 22.04</t>
  </si>
  <si>
    <t>prehom: 6.62</t>
  </si>
  <si>
    <t>NPS, AMC,KNB</t>
  </si>
  <si>
    <t>prehom: 24.40</t>
  </si>
  <si>
    <t>prehom:4.82</t>
  </si>
  <si>
    <t>prehom:24.28</t>
  </si>
  <si>
    <t>prehom:4.48</t>
  </si>
  <si>
    <t>prehom:16.27</t>
  </si>
  <si>
    <t>prehom:4.13</t>
  </si>
  <si>
    <t>prehom:20.72</t>
  </si>
  <si>
    <t>prehom:4.27</t>
  </si>
  <si>
    <t>prehom:35.36</t>
  </si>
  <si>
    <t>prehom:3.75</t>
  </si>
  <si>
    <t>prehom:28.36</t>
  </si>
  <si>
    <t>prehom:6.79</t>
  </si>
  <si>
    <t>prehom:12.09 - no cheliped on either side(front claws)</t>
  </si>
  <si>
    <t>prehom: 8.80- no cheliped on either side(front claws)</t>
  </si>
  <si>
    <t>prehom:20.87</t>
  </si>
  <si>
    <t>prehom:4.02</t>
  </si>
  <si>
    <t>prehom:18.11</t>
  </si>
  <si>
    <t>prehom:3.96</t>
  </si>
  <si>
    <t>prehom:13.06</t>
  </si>
  <si>
    <t>prehom:3.93</t>
  </si>
  <si>
    <t>prehom:24.41</t>
  </si>
  <si>
    <t>prehom:3.23</t>
  </si>
  <si>
    <t>prehom:18.53</t>
  </si>
  <si>
    <t>prehom:2.85</t>
  </si>
  <si>
    <t>1/321/2024</t>
  </si>
  <si>
    <t>AMC</t>
  </si>
  <si>
    <t>prehom: 10.51</t>
  </si>
  <si>
    <t>prehom: 46.56</t>
  </si>
  <si>
    <t>prehom: 10.42</t>
  </si>
  <si>
    <t>prehom: 32.62</t>
  </si>
  <si>
    <t>prehom: 7.65 missing one leg</t>
  </si>
  <si>
    <t>prehom: 25.70 missing one leg</t>
  </si>
  <si>
    <t>prehom: 11.18</t>
  </si>
  <si>
    <t>prehom: 38.65</t>
  </si>
  <si>
    <t>KNB/AMC</t>
  </si>
  <si>
    <t>prehom: 24.97</t>
  </si>
  <si>
    <t>prehom: 5.49</t>
  </si>
  <si>
    <t>prehom: 26.07</t>
  </si>
  <si>
    <t>prehom: 2.38</t>
  </si>
  <si>
    <t>prehom: 22.45</t>
  </si>
  <si>
    <t>prehom: 2.97</t>
  </si>
  <si>
    <t>prehom: 41.97</t>
  </si>
  <si>
    <t>prehom: 1.90</t>
  </si>
  <si>
    <t>prehom: 25.40</t>
  </si>
  <si>
    <t>prehom: 1.58</t>
  </si>
  <si>
    <t>prehom: 16.60</t>
  </si>
  <si>
    <t>prehom: 3.06</t>
  </si>
  <si>
    <t>prehom: 22.08</t>
  </si>
  <si>
    <t>prehom: 6.14</t>
  </si>
  <si>
    <t>prehom: 33.97</t>
  </si>
  <si>
    <t>prehom: 6.17</t>
  </si>
  <si>
    <t>prehom: 22.34</t>
  </si>
  <si>
    <t>prehom: 4.47</t>
  </si>
  <si>
    <t>prehom: 19.46  MISSING ONE LEG</t>
  </si>
  <si>
    <t>prehom: 3.09 MISSING ONE LEG</t>
  </si>
  <si>
    <t>prehom: 66.88</t>
  </si>
  <si>
    <t>prehom: 13.96</t>
  </si>
  <si>
    <t>prehom: 40.02 MISSING ONE LEG</t>
  </si>
  <si>
    <t>prehom: 5.13</t>
  </si>
  <si>
    <t>prehom: 74.70</t>
  </si>
  <si>
    <t>prehom: 15.22</t>
  </si>
  <si>
    <t>prehom: 35.07</t>
  </si>
  <si>
    <t>prehom: 20.46</t>
  </si>
  <si>
    <t>prehom: 30.56</t>
  </si>
  <si>
    <t>prehom: 8.17</t>
  </si>
  <si>
    <t>prehom: 43.14</t>
  </si>
  <si>
    <t>prehom: 10.56</t>
  </si>
  <si>
    <t>prehom: 52.33</t>
  </si>
  <si>
    <t>prehom: 14.94</t>
  </si>
  <si>
    <t>prehom: 47.03</t>
  </si>
  <si>
    <t>prehom: 18.17</t>
  </si>
  <si>
    <t>prehom: 30.78</t>
  </si>
  <si>
    <t>prehom: 22.69</t>
  </si>
  <si>
    <t>prehom: 22.29 missing one leg</t>
  </si>
  <si>
    <t>prehom: 13.29  missing one leg</t>
  </si>
  <si>
    <t>prehom: 49.00</t>
  </si>
  <si>
    <t>prehom: 18.83</t>
  </si>
  <si>
    <t>prehom: 14.66</t>
  </si>
  <si>
    <t>prehom: 23.14</t>
  </si>
  <si>
    <t>2/8/2024-2/9/24</t>
  </si>
  <si>
    <t>2/8/2024-2/9/2024</t>
  </si>
  <si>
    <t>prehom: 27.78</t>
  </si>
  <si>
    <t>prehom: 5.75</t>
  </si>
  <si>
    <t>prehom: 56.69</t>
  </si>
  <si>
    <t>prehom: 21.61</t>
  </si>
  <si>
    <t>prehom: 32.50</t>
  </si>
  <si>
    <t>prehom: 3.07</t>
  </si>
  <si>
    <t>prehom: 41.95</t>
  </si>
  <si>
    <t>prehom: 14.76</t>
  </si>
  <si>
    <t>prehom: 41.24 missing right side claw</t>
  </si>
  <si>
    <t>prehom: 27.82 shell seems soft/recently molted</t>
  </si>
  <si>
    <t>prehom: 40.54</t>
  </si>
  <si>
    <t>prehom: 6.87</t>
  </si>
  <si>
    <t>prehom: 30.16</t>
  </si>
  <si>
    <t>prehom: 11.86</t>
  </si>
  <si>
    <t>prehom: 16.90 missing left claw and front leg</t>
  </si>
  <si>
    <t>prehom: 5.72</t>
  </si>
  <si>
    <t>prehom: 23.76 missing right front claw and left first leg</t>
  </si>
  <si>
    <t>prehom: 18.97</t>
  </si>
  <si>
    <t>prehom: 30.83</t>
  </si>
  <si>
    <t>prehom: 22.31</t>
  </si>
  <si>
    <t>prehom: 27.81 missing left claw</t>
  </si>
  <si>
    <t>prehom: 14.97</t>
  </si>
  <si>
    <t>prehom: 45.16</t>
  </si>
  <si>
    <t>prehom: 23.17</t>
  </si>
  <si>
    <t>prehom: 22.48 missing right claw</t>
  </si>
  <si>
    <t>prehom: 10.31</t>
  </si>
  <si>
    <t>prehom: 40.87</t>
  </si>
  <si>
    <t>prehom: 20.10</t>
  </si>
  <si>
    <t>prehom: 31.64</t>
  </si>
  <si>
    <t>prehom: 10.85</t>
  </si>
  <si>
    <t>prehom: 45.14 missing one leg</t>
  </si>
  <si>
    <t>prehom: 13.80</t>
  </si>
  <si>
    <t>prehom:21.89</t>
  </si>
  <si>
    <t>prehom:4.96</t>
  </si>
  <si>
    <t>prehom:35.25</t>
  </si>
  <si>
    <t>prehom:13.74</t>
  </si>
  <si>
    <t>prehom: 31.35 missing claw</t>
  </si>
  <si>
    <t>prehom:14.04</t>
  </si>
  <si>
    <t>prehom: 27.08</t>
  </si>
  <si>
    <t>amc</t>
  </si>
  <si>
    <t>prehom:25.55</t>
  </si>
  <si>
    <t>prehom: 32.20</t>
  </si>
  <si>
    <t>prehom: 15.28</t>
  </si>
  <si>
    <t>prehom:8.42</t>
  </si>
  <si>
    <t>prehom: 21.90 missing right claw</t>
  </si>
  <si>
    <t>prehom: 3.47</t>
  </si>
  <si>
    <t>prehom: 46.06</t>
  </si>
  <si>
    <t>prehom: 7.89</t>
  </si>
  <si>
    <t>prehom: 37.67</t>
  </si>
  <si>
    <t>prehom: 3.76</t>
  </si>
  <si>
    <t>prehom: 26.35</t>
  </si>
  <si>
    <t>prehom: 7.04</t>
  </si>
  <si>
    <t>prehom: 23.33</t>
  </si>
  <si>
    <t>prehom: 11.63</t>
  </si>
  <si>
    <t>prehom: 7.81</t>
  </si>
  <si>
    <t>prehom: 36.02</t>
  </si>
  <si>
    <t>prehom: 19.06</t>
  </si>
  <si>
    <t>prehom: 5.24</t>
  </si>
  <si>
    <t>prehom:20.14</t>
  </si>
  <si>
    <t>prehom:17.05</t>
  </si>
  <si>
    <t>prehom:30.19</t>
  </si>
  <si>
    <t>prehom:14.93</t>
  </si>
  <si>
    <t>prehom:14.46</t>
  </si>
  <si>
    <t>prehom:24.12</t>
  </si>
  <si>
    <t>prehom: 13.17 missing front claws, right front leg, and back left leg</t>
  </si>
  <si>
    <t>prehom: 4.36</t>
  </si>
  <si>
    <t>prehom: 18.74</t>
  </si>
  <si>
    <t>prehom:5.95</t>
  </si>
  <si>
    <t>prehom: 25.49</t>
  </si>
  <si>
    <t>prehom: 15.74</t>
  </si>
  <si>
    <t>prehom: 31.42</t>
  </si>
  <si>
    <t>prehom: 6.25</t>
  </si>
  <si>
    <t>prehom: 34.11</t>
  </si>
  <si>
    <t>prehom: 7.12</t>
  </si>
  <si>
    <t>prehom: 34.05</t>
  </si>
  <si>
    <t>prehom:16.28</t>
  </si>
  <si>
    <t>prehom: 27.12</t>
  </si>
  <si>
    <t>prehom: 9.69</t>
  </si>
  <si>
    <t>prehom: 23.99</t>
  </si>
  <si>
    <t>prehom:17.86</t>
  </si>
  <si>
    <t>prehom: 36.12 missing left front two legs</t>
  </si>
  <si>
    <t>prehom:8.22</t>
  </si>
  <si>
    <t>prehom: 157.89</t>
  </si>
  <si>
    <t>prehom: 71.74</t>
  </si>
  <si>
    <t>prehom: 131.64</t>
  </si>
  <si>
    <t>prehom: 124.33</t>
  </si>
  <si>
    <t>prehom: 194.93</t>
  </si>
  <si>
    <t>prehom: 250.23</t>
  </si>
  <si>
    <t>prehom: 56.15</t>
  </si>
  <si>
    <t>prehom: 55.15</t>
  </si>
  <si>
    <t>prehom: 74.48</t>
  </si>
  <si>
    <t>prehom: 113.20</t>
  </si>
  <si>
    <t>prehom: 185.82</t>
  </si>
  <si>
    <t>prehom: 83.36</t>
  </si>
  <si>
    <t>prehom: 111.49</t>
  </si>
  <si>
    <t>prehom: 133.58</t>
  </si>
  <si>
    <t>prehom: 256.72</t>
  </si>
  <si>
    <t>prehom: 239.59</t>
  </si>
  <si>
    <t>prehom: 47.75</t>
  </si>
  <si>
    <t>prehom: 32.30</t>
  </si>
  <si>
    <t>prehom: 106.74</t>
  </si>
  <si>
    <t>prehom: 102.03</t>
  </si>
  <si>
    <t>prehom: 50.05</t>
  </si>
  <si>
    <t>prehom: 99.12</t>
  </si>
  <si>
    <t>prehom: 52.63</t>
  </si>
  <si>
    <t>prehom: 225.24</t>
  </si>
  <si>
    <t>prehom: 92.94</t>
  </si>
  <si>
    <t>prehom: 194.61</t>
  </si>
  <si>
    <t>prehom: 68.45</t>
  </si>
  <si>
    <t>prehom: 163.35</t>
  </si>
  <si>
    <t>prehom: 51.38</t>
  </si>
  <si>
    <t>KP</t>
  </si>
  <si>
    <t>prehom: 187.92</t>
  </si>
  <si>
    <t>prehom: 156.25 missing 4th right leg</t>
  </si>
  <si>
    <t>prehom: 164.56</t>
  </si>
  <si>
    <t>prehom: 257.28</t>
  </si>
  <si>
    <t>prehom: 148.00</t>
  </si>
  <si>
    <t>prehom: 69.96</t>
  </si>
  <si>
    <t>prehom: 67.96</t>
  </si>
  <si>
    <t>prehom: 44.09</t>
  </si>
  <si>
    <t>prehom: 66.45</t>
  </si>
  <si>
    <t>prehom: 53.72</t>
  </si>
  <si>
    <t>Reduce Cape Fear aliquot to 10g, ALS to 25g, and ARL to 17g</t>
  </si>
  <si>
    <t>Reduce Cape Fear aliquot to 19g</t>
  </si>
  <si>
    <t>Reduce Cape Fear to 15g, ALS to 30g, and ARL to 18g</t>
  </si>
  <si>
    <t>Include 10g for ALS-Kelso OCP and 25g for ARL SVOC and TBT</t>
  </si>
  <si>
    <t>Include 10 g for ALS-Kelso OC Pesticides 
QC ARL for %moisture 10g</t>
  </si>
  <si>
    <t xml:space="preserve">QC Cape Fear D/F </t>
  </si>
  <si>
    <t>included in ARL jar -&gt;</t>
  </si>
  <si>
    <t xml:space="preserve">&lt;- included in ALS-Kelso jar </t>
  </si>
  <si>
    <t>same container as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</si>
</sst>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\ h:mm;@"/>
    <numFmt numFmtId="165" formatCode="m/d/yyyy\ h:mm;@"/>
    <numFmt numFmtId="166" formatCode="h:mm;@"/>
    <numFmt numFmtId="167" formatCode="dd\-mmm\-yy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C00000"/>
      <name val="Calibri"/>
      <family val="2"/>
    </font>
    <font>
      <i/>
      <sz val="10"/>
      <color rgb="FFFF0000"/>
      <name val="Calibri"/>
      <family val="2"/>
    </font>
    <font>
      <i/>
      <sz val="11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  <bgColor indexed="0"/>
      </patternFill>
    </fill>
    <fill>
      <patternFill patternType="solid">
        <fgColor indexed="44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indexed="2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0"/>
      </patternFill>
    </fill>
    <fill>
      <patternFill patternType="solid">
        <fgColor rgb="FFC8C9EA"/>
        <bgColor indexed="0"/>
      </patternFill>
    </fill>
    <fill>
      <patternFill patternType="solid">
        <fgColor rgb="FFA1C1E7"/>
        <bgColor indexed="64"/>
      </patternFill>
    </fill>
    <fill>
      <patternFill patternType="solid">
        <fgColor rgb="FFA1C1E7"/>
        <bgColor indexed="0"/>
      </patternFill>
    </fill>
    <fill>
      <patternFill patternType="solid">
        <fgColor rgb="FF8EDADA"/>
        <bgColor indexed="0"/>
      </patternFill>
    </fill>
    <fill>
      <patternFill patternType="solid">
        <fgColor rgb="FFFEE294"/>
        <bgColor indexed="0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 style="thin">
        <color indexed="22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medium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/>
      <diagonal/>
    </border>
    <border>
      <left/>
      <right style="thin">
        <color indexed="22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theme="5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theme="5"/>
      </bottom>
      <diagonal/>
    </border>
    <border>
      <left/>
      <right style="thin">
        <color indexed="22"/>
      </right>
      <top style="thin">
        <color indexed="64"/>
      </top>
      <bottom style="medium">
        <color theme="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theme="5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22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theme="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22"/>
      </left>
      <right/>
      <top style="thin">
        <color indexed="6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theme="5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4"/>
      </bottom>
      <diagonal/>
    </border>
    <border>
      <left/>
      <right style="thin">
        <color indexed="22"/>
      </right>
      <top/>
      <bottom style="medium">
        <color theme="5"/>
      </bottom>
      <diagonal/>
    </border>
    <border>
      <left/>
      <right style="thin">
        <color indexed="22"/>
      </right>
      <top/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2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indexed="22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theme="5"/>
      </bottom>
      <diagonal/>
    </border>
    <border>
      <left style="thin">
        <color theme="0" tint="-0.24994659260841701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medium">
        <color theme="5"/>
      </bottom>
      <diagonal/>
    </border>
    <border>
      <left style="thin">
        <color indexed="22"/>
      </left>
      <right/>
      <top/>
      <bottom style="medium">
        <color theme="5"/>
      </bottom>
      <diagonal/>
    </border>
    <border>
      <left style="thin">
        <color indexed="22"/>
      </left>
      <right style="thin">
        <color indexed="22"/>
      </right>
      <top/>
      <bottom style="thin">
        <color theme="1"/>
      </bottom>
      <diagonal/>
    </border>
    <border>
      <left style="thin">
        <color indexed="22"/>
      </left>
      <right style="thin">
        <color indexed="22"/>
      </right>
      <top style="thin">
        <color theme="1"/>
      </top>
      <bottom/>
      <diagonal/>
    </border>
    <border>
      <left/>
      <right style="thin">
        <color indexed="22"/>
      </right>
      <top style="thin">
        <color theme="1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3">
    <xf numFmtId="0" fontId="0" fillId="0" borderId="0"/>
    <xf numFmtId="0" fontId="13" fillId="0" borderId="0"/>
    <xf numFmtId="0" fontId="14" fillId="0" borderId="0"/>
    <xf numFmtId="0" fontId="12" fillId="0" borderId="0"/>
    <xf numFmtId="0" fontId="5" fillId="0" borderId="0"/>
    <xf numFmtId="0" fontId="3" fillId="0" borderId="0"/>
    <xf numFmtId="0" fontId="9" fillId="0" borderId="0"/>
    <xf numFmtId="0" fontId="1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 applyNumberFormat="0" applyFill="0" applyBorder="0" applyAlignment="0" applyProtection="0"/>
  </cellStyleXfs>
  <cellXfs count="353">
    <xf numFmtId="0" fontId="0" fillId="0" borderId="0" xfId="0"/>
    <xf numFmtId="0" fontId="7" fillId="0" borderId="0" xfId="0" applyFont="1"/>
    <xf numFmtId="0" fontId="6" fillId="0" borderId="0" xfId="0" applyFont="1"/>
    <xf numFmtId="164" fontId="0" fillId="0" borderId="0" xfId="0" applyNumberFormat="1"/>
    <xf numFmtId="0" fontId="4" fillId="2" borderId="2" xfId="4" applyFont="1" applyFill="1" applyBorder="1" applyAlignment="1">
      <alignment horizontal="center" wrapText="1"/>
    </xf>
    <xf numFmtId="0" fontId="4" fillId="3" borderId="3" xfId="4" applyFont="1" applyFill="1" applyBorder="1" applyAlignment="1">
      <alignment horizontal="center" wrapText="1"/>
    </xf>
    <xf numFmtId="0" fontId="4" fillId="3" borderId="4" xfId="4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wrapText="1"/>
    </xf>
    <xf numFmtId="0" fontId="10" fillId="0" borderId="0" xfId="0" applyFont="1" applyAlignment="1">
      <alignment vertical="top"/>
    </xf>
    <xf numFmtId="0" fontId="8" fillId="0" borderId="48" xfId="6" applyFont="1" applyBorder="1" applyAlignment="1">
      <alignment horizontal="center" vertical="center"/>
    </xf>
    <xf numFmtId="0" fontId="11" fillId="0" borderId="1" xfId="3" applyFont="1" applyBorder="1"/>
    <xf numFmtId="164" fontId="11" fillId="0" borderId="1" xfId="3" applyNumberFormat="1" applyFont="1" applyBorder="1" applyAlignment="1">
      <alignment horizontal="right"/>
    </xf>
    <xf numFmtId="0" fontId="11" fillId="0" borderId="5" xfId="3" applyFont="1" applyBorder="1" applyAlignment="1">
      <alignment vertical="center"/>
    </xf>
    <xf numFmtId="0" fontId="0" fillId="0" borderId="0" xfId="0" quotePrefix="1"/>
    <xf numFmtId="0" fontId="11" fillId="0" borderId="6" xfId="3" applyFont="1" applyBorder="1"/>
    <xf numFmtId="0" fontId="11" fillId="0" borderId="7" xfId="3" applyFont="1" applyBorder="1"/>
    <xf numFmtId="0" fontId="11" fillId="0" borderId="8" xfId="3" applyFont="1" applyBorder="1"/>
    <xf numFmtId="164" fontId="11" fillId="0" borderId="6" xfId="3" applyNumberFormat="1" applyFont="1" applyBorder="1" applyAlignment="1">
      <alignment horizontal="right"/>
    </xf>
    <xf numFmtId="0" fontId="8" fillId="0" borderId="49" xfId="6" applyFont="1" applyBorder="1" applyAlignment="1">
      <alignment horizontal="center" vertical="center"/>
    </xf>
    <xf numFmtId="164" fontId="11" fillId="0" borderId="8" xfId="3" applyNumberFormat="1" applyFont="1" applyBorder="1" applyAlignment="1">
      <alignment horizontal="right"/>
    </xf>
    <xf numFmtId="0" fontId="8" fillId="0" borderId="50" xfId="6" applyFont="1" applyBorder="1" applyAlignment="1">
      <alignment horizontal="center" vertical="center"/>
    </xf>
    <xf numFmtId="0" fontId="11" fillId="0" borderId="9" xfId="3" applyFont="1" applyBorder="1" applyAlignment="1">
      <alignment horizontal="left" vertical="center"/>
    </xf>
    <xf numFmtId="0" fontId="8" fillId="0" borderId="0" xfId="6" applyFont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0" xfId="3" applyFont="1"/>
    <xf numFmtId="164" fontId="11" fillId="0" borderId="0" xfId="3" applyNumberFormat="1" applyFont="1" applyAlignment="1">
      <alignment horizontal="right"/>
    </xf>
    <xf numFmtId="164" fontId="11" fillId="0" borderId="7" xfId="3" applyNumberFormat="1" applyFont="1" applyBorder="1" applyAlignment="1">
      <alignment horizontal="right"/>
    </xf>
    <xf numFmtId="0" fontId="8" fillId="0" borderId="51" xfId="6" applyFont="1" applyBorder="1" applyAlignment="1">
      <alignment horizontal="center" vertical="center"/>
    </xf>
    <xf numFmtId="0" fontId="11" fillId="0" borderId="10" xfId="3" applyFont="1" applyBorder="1"/>
    <xf numFmtId="164" fontId="11" fillId="0" borderId="10" xfId="3" applyNumberFormat="1" applyFont="1" applyBorder="1" applyAlignment="1">
      <alignment horizontal="right"/>
    </xf>
    <xf numFmtId="0" fontId="8" fillId="0" borderId="52" xfId="6" applyFont="1" applyBorder="1" applyAlignment="1">
      <alignment horizontal="center" vertical="center"/>
    </xf>
    <xf numFmtId="0" fontId="11" fillId="0" borderId="11" xfId="3" applyFont="1" applyBorder="1" applyAlignment="1">
      <alignment horizontal="left" vertical="center"/>
    </xf>
    <xf numFmtId="0" fontId="11" fillId="0" borderId="12" xfId="3" applyFont="1" applyBorder="1"/>
    <xf numFmtId="0" fontId="11" fillId="0" borderId="12" xfId="3" applyFont="1" applyBorder="1" applyAlignment="1">
      <alignment horizontal="left" vertical="center"/>
    </xf>
    <xf numFmtId="164" fontId="11" fillId="0" borderId="12" xfId="3" applyNumberFormat="1" applyFont="1" applyBorder="1" applyAlignment="1">
      <alignment horizontal="right"/>
    </xf>
    <xf numFmtId="0" fontId="8" fillId="0" borderId="53" xfId="6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9" xfId="3" applyFont="1" applyBorder="1"/>
    <xf numFmtId="164" fontId="11" fillId="0" borderId="9" xfId="3" applyNumberFormat="1" applyFont="1" applyBorder="1" applyAlignment="1">
      <alignment horizontal="right"/>
    </xf>
    <xf numFmtId="0" fontId="8" fillId="0" borderId="54" xfId="6" applyFont="1" applyBorder="1" applyAlignment="1">
      <alignment horizontal="center" vertical="center"/>
    </xf>
    <xf numFmtId="0" fontId="11" fillId="0" borderId="13" xfId="3" applyFont="1" applyBorder="1" applyAlignment="1">
      <alignment horizontal="left" vertical="center"/>
    </xf>
    <xf numFmtId="0" fontId="8" fillId="0" borderId="55" xfId="6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14" xfId="3" applyFont="1" applyBorder="1"/>
    <xf numFmtId="0" fontId="11" fillId="0" borderId="14" xfId="3" applyFont="1" applyBorder="1" applyAlignment="1">
      <alignment horizontal="left" vertical="center"/>
    </xf>
    <xf numFmtId="164" fontId="11" fillId="0" borderId="14" xfId="3" applyNumberFormat="1" applyFont="1" applyBorder="1" applyAlignment="1">
      <alignment horizontal="right"/>
    </xf>
    <xf numFmtId="0" fontId="8" fillId="0" borderId="56" xfId="6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11" xfId="3" applyFont="1" applyBorder="1"/>
    <xf numFmtId="164" fontId="11" fillId="0" borderId="11" xfId="3" applyNumberFormat="1" applyFont="1" applyBorder="1" applyAlignment="1">
      <alignment horizontal="right"/>
    </xf>
    <xf numFmtId="0" fontId="8" fillId="0" borderId="57" xfId="6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58" xfId="3" applyFont="1" applyBorder="1"/>
    <xf numFmtId="164" fontId="11" fillId="0" borderId="58" xfId="3" applyNumberFormat="1" applyFont="1" applyBorder="1" applyAlignment="1">
      <alignment horizontal="right"/>
    </xf>
    <xf numFmtId="0" fontId="8" fillId="0" borderId="59" xfId="6" applyFont="1" applyBorder="1" applyAlignment="1">
      <alignment horizontal="center" vertical="center"/>
    </xf>
    <xf numFmtId="0" fontId="12" fillId="0" borderId="15" xfId="3" applyBorder="1" applyAlignment="1">
      <alignment horizontal="center" vertical="center"/>
    </xf>
    <xf numFmtId="0" fontId="12" fillId="0" borderId="16" xfId="3" applyBorder="1" applyAlignment="1">
      <alignment horizontal="center" vertical="center"/>
    </xf>
    <xf numFmtId="0" fontId="12" fillId="0" borderId="17" xfId="3" applyBorder="1" applyAlignment="1">
      <alignment horizontal="center" vertical="center"/>
    </xf>
    <xf numFmtId="0" fontId="12" fillId="0" borderId="18" xfId="3" applyBorder="1" applyAlignment="1">
      <alignment horizontal="center" vertical="center"/>
    </xf>
    <xf numFmtId="0" fontId="12" fillId="0" borderId="19" xfId="3" applyBorder="1" applyAlignment="1">
      <alignment horizontal="center" vertical="center"/>
    </xf>
    <xf numFmtId="0" fontId="12" fillId="0" borderId="20" xfId="3" applyBorder="1" applyAlignment="1">
      <alignment horizontal="center" vertical="center"/>
    </xf>
    <xf numFmtId="0" fontId="11" fillId="0" borderId="21" xfId="3" applyFont="1" applyBorder="1" applyAlignment="1">
      <alignment horizontal="left" vertical="center"/>
    </xf>
    <xf numFmtId="0" fontId="11" fillId="0" borderId="22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/>
    </xf>
    <xf numFmtId="0" fontId="11" fillId="0" borderId="24" xfId="3" applyFont="1" applyBorder="1" applyAlignment="1">
      <alignment horizontal="left" vertical="center"/>
    </xf>
    <xf numFmtId="0" fontId="11" fillId="0" borderId="26" xfId="3" applyFont="1" applyBorder="1" applyAlignment="1">
      <alignment horizontal="left" vertical="center"/>
    </xf>
    <xf numFmtId="0" fontId="11" fillId="6" borderId="12" xfId="3" applyFont="1" applyFill="1" applyBorder="1" applyAlignment="1">
      <alignment horizontal="left" vertical="center"/>
    </xf>
    <xf numFmtId="0" fontId="11" fillId="6" borderId="9" xfId="3" applyFont="1" applyFill="1" applyBorder="1" applyAlignment="1">
      <alignment horizontal="left" vertical="center"/>
    </xf>
    <xf numFmtId="0" fontId="11" fillId="6" borderId="13" xfId="3" applyFont="1" applyFill="1" applyBorder="1" applyAlignment="1">
      <alignment horizontal="left" vertical="center"/>
    </xf>
    <xf numFmtId="0" fontId="11" fillId="6" borderId="11" xfId="3" applyFont="1" applyFill="1" applyBorder="1" applyAlignment="1">
      <alignment horizontal="left" vertical="center"/>
    </xf>
    <xf numFmtId="0" fontId="11" fillId="6" borderId="14" xfId="3" applyFont="1" applyFill="1" applyBorder="1" applyAlignment="1">
      <alignment horizontal="left" vertical="center"/>
    </xf>
    <xf numFmtId="0" fontId="11" fillId="7" borderId="12" xfId="3" applyFont="1" applyFill="1" applyBorder="1" applyAlignment="1">
      <alignment horizontal="left" vertical="center"/>
    </xf>
    <xf numFmtId="0" fontId="11" fillId="8" borderId="12" xfId="3" applyFont="1" applyFill="1" applyBorder="1" applyAlignment="1">
      <alignment horizontal="left" vertical="center"/>
    </xf>
    <xf numFmtId="0" fontId="12" fillId="0" borderId="60" xfId="3" applyBorder="1" applyAlignment="1">
      <alignment horizontal="center" vertical="center"/>
    </xf>
    <xf numFmtId="0" fontId="11" fillId="0" borderId="60" xfId="3" applyFont="1" applyBorder="1"/>
    <xf numFmtId="0" fontId="11" fillId="0" borderId="60" xfId="3" applyFont="1" applyBorder="1" applyAlignment="1">
      <alignment horizontal="left" vertical="center"/>
    </xf>
    <xf numFmtId="164" fontId="11" fillId="0" borderId="60" xfId="3" applyNumberFormat="1" applyFont="1" applyBorder="1" applyAlignment="1">
      <alignment horizontal="right"/>
    </xf>
    <xf numFmtId="0" fontId="8" fillId="0" borderId="60" xfId="6" applyFont="1" applyBorder="1" applyAlignment="1">
      <alignment horizontal="center" vertical="center"/>
    </xf>
    <xf numFmtId="0" fontId="11" fillId="0" borderId="61" xfId="3" applyFont="1" applyBorder="1" applyAlignment="1">
      <alignment horizontal="center" vertical="center"/>
    </xf>
    <xf numFmtId="0" fontId="11" fillId="0" borderId="60" xfId="3" applyFont="1" applyBorder="1" applyAlignment="1">
      <alignment horizontal="center" vertical="center"/>
    </xf>
    <xf numFmtId="0" fontId="11" fillId="8" borderId="60" xfId="3" applyFont="1" applyFill="1" applyBorder="1" applyAlignment="1">
      <alignment horizontal="left" vertical="center"/>
    </xf>
    <xf numFmtId="0" fontId="0" fillId="0" borderId="62" xfId="0" applyBorder="1"/>
    <xf numFmtId="0" fontId="11" fillId="0" borderId="63" xfId="3" applyFont="1" applyBorder="1"/>
    <xf numFmtId="164" fontId="11" fillId="0" borderId="63" xfId="3" applyNumberFormat="1" applyFont="1" applyBorder="1" applyAlignment="1">
      <alignment horizontal="right"/>
    </xf>
    <xf numFmtId="0" fontId="8" fillId="0" borderId="64" xfId="6" applyFont="1" applyBorder="1" applyAlignment="1">
      <alignment horizontal="center" vertical="center"/>
    </xf>
    <xf numFmtId="0" fontId="11" fillId="7" borderId="13" xfId="3" applyFont="1" applyFill="1" applyBorder="1" applyAlignment="1">
      <alignment horizontal="left" vertical="center" wrapText="1"/>
    </xf>
    <xf numFmtId="0" fontId="11" fillId="0" borderId="13" xfId="3" applyFont="1" applyBorder="1" applyAlignment="1">
      <alignment vertical="center"/>
    </xf>
    <xf numFmtId="164" fontId="11" fillId="0" borderId="13" xfId="3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6" xfId="0" applyBorder="1"/>
    <xf numFmtId="0" fontId="12" fillId="0" borderId="65" xfId="3" applyBorder="1" applyAlignment="1">
      <alignment horizontal="center" vertical="center"/>
    </xf>
    <xf numFmtId="0" fontId="11" fillId="0" borderId="66" xfId="3" applyFont="1" applyBorder="1"/>
    <xf numFmtId="0" fontId="11" fillId="0" borderId="66" xfId="3" applyFont="1" applyBorder="1" applyAlignment="1">
      <alignment horizontal="left" vertical="center"/>
    </xf>
    <xf numFmtId="164" fontId="11" fillId="0" borderId="66" xfId="3" applyNumberFormat="1" applyFont="1" applyBorder="1" applyAlignment="1">
      <alignment horizontal="right"/>
    </xf>
    <xf numFmtId="0" fontId="8" fillId="0" borderId="67" xfId="6" applyFont="1" applyBorder="1" applyAlignment="1">
      <alignment horizontal="center" vertical="center"/>
    </xf>
    <xf numFmtId="0" fontId="11" fillId="0" borderId="66" xfId="3" applyFont="1" applyBorder="1" applyAlignment="1">
      <alignment horizontal="center" vertical="center"/>
    </xf>
    <xf numFmtId="0" fontId="11" fillId="0" borderId="68" xfId="3" applyFont="1" applyBorder="1" applyAlignment="1">
      <alignment horizontal="left" vertical="center"/>
    </xf>
    <xf numFmtId="0" fontId="11" fillId="6" borderId="66" xfId="3" applyFont="1" applyFill="1" applyBorder="1" applyAlignment="1">
      <alignment horizontal="left" vertical="center"/>
    </xf>
    <xf numFmtId="0" fontId="11" fillId="0" borderId="66" xfId="3" applyFont="1" applyBorder="1" applyAlignment="1">
      <alignment vertical="center"/>
    </xf>
    <xf numFmtId="164" fontId="11" fillId="0" borderId="66" xfId="3" applyNumberFormat="1" applyFont="1" applyBorder="1" applyAlignment="1">
      <alignment horizontal="right" vertical="center"/>
    </xf>
    <xf numFmtId="0" fontId="11" fillId="7" borderId="9" xfId="3" applyFont="1" applyFill="1" applyBorder="1" applyAlignment="1">
      <alignment horizontal="left" vertical="center"/>
    </xf>
    <xf numFmtId="0" fontId="12" fillId="0" borderId="69" xfId="3" applyBorder="1" applyAlignment="1">
      <alignment horizontal="center" vertical="center"/>
    </xf>
    <xf numFmtId="0" fontId="11" fillId="0" borderId="69" xfId="3" applyFont="1" applyBorder="1"/>
    <xf numFmtId="0" fontId="11" fillId="0" borderId="69" xfId="3" applyFont="1" applyBorder="1" applyAlignment="1">
      <alignment horizontal="left" vertical="center"/>
    </xf>
    <xf numFmtId="164" fontId="11" fillId="0" borderId="69" xfId="3" applyNumberFormat="1" applyFont="1" applyBorder="1" applyAlignment="1">
      <alignment horizontal="right"/>
    </xf>
    <xf numFmtId="0" fontId="8" fillId="0" borderId="69" xfId="6" applyFont="1" applyBorder="1" applyAlignment="1">
      <alignment horizontal="center" vertical="center"/>
    </xf>
    <xf numFmtId="0" fontId="11" fillId="0" borderId="70" xfId="3" applyFont="1" applyBorder="1" applyAlignment="1">
      <alignment horizontal="center" vertical="center"/>
    </xf>
    <xf numFmtId="0" fontId="11" fillId="0" borderId="69" xfId="3" applyFont="1" applyBorder="1" applyAlignment="1">
      <alignment horizontal="center" vertical="center"/>
    </xf>
    <xf numFmtId="0" fontId="11" fillId="6" borderId="69" xfId="3" applyFont="1" applyFill="1" applyBorder="1" applyAlignment="1">
      <alignment horizontal="left" vertical="center"/>
    </xf>
    <xf numFmtId="0" fontId="0" fillId="0" borderId="71" xfId="0" applyBorder="1"/>
    <xf numFmtId="0" fontId="11" fillId="8" borderId="69" xfId="3" applyFont="1" applyFill="1" applyBorder="1" applyAlignment="1">
      <alignment horizontal="left" vertical="center" wrapText="1"/>
    </xf>
    <xf numFmtId="0" fontId="11" fillId="0" borderId="72" xfId="3" applyFont="1" applyBorder="1"/>
    <xf numFmtId="0" fontId="11" fillId="0" borderId="72" xfId="3" applyFont="1" applyBorder="1" applyAlignment="1">
      <alignment horizontal="left" vertical="center"/>
    </xf>
    <xf numFmtId="164" fontId="11" fillId="0" borderId="72" xfId="3" applyNumberFormat="1" applyFont="1" applyBorder="1" applyAlignment="1">
      <alignment horizontal="right"/>
    </xf>
    <xf numFmtId="0" fontId="8" fillId="0" borderId="73" xfId="6" applyFont="1" applyBorder="1" applyAlignment="1">
      <alignment horizontal="center" vertical="center"/>
    </xf>
    <xf numFmtId="0" fontId="11" fillId="0" borderId="72" xfId="3" applyFont="1" applyBorder="1" applyAlignment="1">
      <alignment horizontal="center" vertical="center"/>
    </xf>
    <xf numFmtId="0" fontId="11" fillId="0" borderId="74" xfId="3" applyFont="1" applyBorder="1" applyAlignment="1">
      <alignment horizontal="left" vertical="center"/>
    </xf>
    <xf numFmtId="0" fontId="11" fillId="6" borderId="72" xfId="3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1" fillId="0" borderId="66" xfId="3" applyFont="1" applyBorder="1" applyAlignment="1">
      <alignment horizontal="left" vertical="center" wrapText="1"/>
    </xf>
    <xf numFmtId="0" fontId="8" fillId="9" borderId="75" xfId="6" applyFont="1" applyFill="1" applyBorder="1" applyAlignment="1">
      <alignment horizontal="center" vertical="center"/>
    </xf>
    <xf numFmtId="0" fontId="8" fillId="9" borderId="76" xfId="6" applyFont="1" applyFill="1" applyBorder="1" applyAlignment="1">
      <alignment horizontal="center" vertical="center"/>
    </xf>
    <xf numFmtId="0" fontId="8" fillId="9" borderId="60" xfId="6" applyFont="1" applyFill="1" applyBorder="1" applyAlignment="1">
      <alignment horizontal="center" vertical="center"/>
    </xf>
    <xf numFmtId="0" fontId="8" fillId="9" borderId="77" xfId="6" applyFont="1" applyFill="1" applyBorder="1" applyAlignment="1">
      <alignment horizontal="center" vertical="center"/>
    </xf>
    <xf numFmtId="0" fontId="8" fillId="9" borderId="78" xfId="6" applyFont="1" applyFill="1" applyBorder="1" applyAlignment="1">
      <alignment horizontal="center" vertical="center"/>
    </xf>
    <xf numFmtId="0" fontId="8" fillId="9" borderId="79" xfId="6" applyFont="1" applyFill="1" applyBorder="1" applyAlignment="1">
      <alignment horizontal="center" vertical="center"/>
    </xf>
    <xf numFmtId="0" fontId="8" fillId="9" borderId="80" xfId="6" applyFont="1" applyFill="1" applyBorder="1" applyAlignment="1">
      <alignment horizontal="center" vertical="center"/>
    </xf>
    <xf numFmtId="0" fontId="8" fillId="9" borderId="69" xfId="6" applyFont="1" applyFill="1" applyBorder="1" applyAlignment="1">
      <alignment horizontal="center" vertical="center"/>
    </xf>
    <xf numFmtId="0" fontId="8" fillId="9" borderId="81" xfId="6" applyFont="1" applyFill="1" applyBorder="1" applyAlignment="1">
      <alignment horizontal="center" vertical="center"/>
    </xf>
    <xf numFmtId="0" fontId="4" fillId="10" borderId="28" xfId="5" applyFont="1" applyFill="1" applyBorder="1" applyAlignment="1">
      <alignment horizontal="center" vertical="top" wrapText="1"/>
    </xf>
    <xf numFmtId="0" fontId="4" fillId="10" borderId="4" xfId="5" applyFont="1" applyFill="1" applyBorder="1" applyAlignment="1">
      <alignment horizontal="center" wrapText="1"/>
    </xf>
    <xf numFmtId="0" fontId="4" fillId="11" borderId="27" xfId="5" applyFont="1" applyFill="1" applyBorder="1" applyAlignment="1">
      <alignment horizontal="center" wrapText="1"/>
    </xf>
    <xf numFmtId="0" fontId="4" fillId="11" borderId="27" xfId="5" applyFont="1" applyFill="1" applyBorder="1" applyAlignment="1">
      <alignment horizontal="center" vertical="top" wrapText="1"/>
    </xf>
    <xf numFmtId="0" fontId="6" fillId="12" borderId="25" xfId="0" applyFont="1" applyFill="1" applyBorder="1" applyAlignment="1">
      <alignment horizontal="centerContinuous" vertical="center"/>
    </xf>
    <xf numFmtId="0" fontId="6" fillId="12" borderId="17" xfId="0" applyFont="1" applyFill="1" applyBorder="1" applyAlignment="1">
      <alignment horizontal="centerContinuous" vertical="center"/>
    </xf>
    <xf numFmtId="0" fontId="4" fillId="13" borderId="28" xfId="5" applyFont="1" applyFill="1" applyBorder="1" applyAlignment="1">
      <alignment horizontal="center" vertical="top" wrapText="1"/>
    </xf>
    <xf numFmtId="0" fontId="4" fillId="14" borderId="28" xfId="5" applyFont="1" applyFill="1" applyBorder="1" applyAlignment="1">
      <alignment horizontal="center" vertical="center" wrapText="1"/>
    </xf>
    <xf numFmtId="164" fontId="4" fillId="14" borderId="28" xfId="5" applyNumberFormat="1" applyFont="1" applyFill="1" applyBorder="1" applyAlignment="1">
      <alignment horizontal="center" vertical="center" wrapText="1"/>
    </xf>
    <xf numFmtId="0" fontId="4" fillId="15" borderId="4" xfId="5" applyFont="1" applyFill="1" applyBorder="1" applyAlignment="1">
      <alignment horizontal="center" wrapText="1"/>
    </xf>
    <xf numFmtId="0" fontId="4" fillId="15" borderId="28" xfId="5" applyFont="1" applyFill="1" applyBorder="1" applyAlignment="1">
      <alignment horizontal="center" wrapText="1"/>
    </xf>
    <xf numFmtId="0" fontId="4" fillId="15" borderId="28" xfId="5" applyFont="1" applyFill="1" applyBorder="1" applyAlignment="1">
      <alignment horizontal="center" vertical="top" wrapText="1"/>
    </xf>
    <xf numFmtId="0" fontId="8" fillId="4" borderId="2" xfId="7" applyFont="1" applyFill="1" applyBorder="1" applyAlignment="1">
      <alignment horizontal="center" wrapText="1"/>
    </xf>
    <xf numFmtId="0" fontId="8" fillId="0" borderId="0" xfId="8" applyFont="1" applyAlignment="1">
      <alignment horizontal="center"/>
    </xf>
    <xf numFmtId="0" fontId="12" fillId="0" borderId="29" xfId="3" applyBorder="1" applyAlignment="1">
      <alignment horizontal="center" vertical="center"/>
    </xf>
    <xf numFmtId="0" fontId="12" fillId="0" borderId="30" xfId="3" applyBorder="1" applyAlignment="1">
      <alignment horizontal="center" vertical="center"/>
    </xf>
    <xf numFmtId="0" fontId="12" fillId="0" borderId="82" xfId="3" applyBorder="1" applyAlignment="1">
      <alignment horizontal="center" vertical="center"/>
    </xf>
    <xf numFmtId="0" fontId="12" fillId="0" borderId="30" xfId="3" applyBorder="1" applyAlignment="1">
      <alignment horizontal="center" vertical="center" wrapText="1"/>
    </xf>
    <xf numFmtId="0" fontId="12" fillId="0" borderId="83" xfId="3" applyBorder="1" applyAlignment="1">
      <alignment horizontal="center" vertical="center" wrapText="1"/>
    </xf>
    <xf numFmtId="0" fontId="12" fillId="0" borderId="31" xfId="3" applyBorder="1" applyAlignment="1">
      <alignment horizontal="center" vertical="center"/>
    </xf>
    <xf numFmtId="0" fontId="12" fillId="0" borderId="83" xfId="3" applyBorder="1" applyAlignment="1">
      <alignment horizontal="center" vertical="center"/>
    </xf>
    <xf numFmtId="0" fontId="12" fillId="0" borderId="32" xfId="3" applyBorder="1" applyAlignment="1">
      <alignment horizontal="center" vertical="center"/>
    </xf>
    <xf numFmtId="0" fontId="12" fillId="0" borderId="0" xfId="3" applyAlignment="1">
      <alignment horizontal="center" vertical="center"/>
    </xf>
    <xf numFmtId="0" fontId="8" fillId="16" borderId="2" xfId="7" applyFont="1" applyFill="1" applyBorder="1" applyAlignment="1">
      <alignment horizontal="center" wrapText="1"/>
    </xf>
    <xf numFmtId="0" fontId="8" fillId="17" borderId="0" xfId="8" applyFont="1" applyFill="1" applyAlignment="1">
      <alignment horizontal="center"/>
    </xf>
    <xf numFmtId="0" fontId="4" fillId="18" borderId="4" xfId="5" applyFont="1" applyFill="1" applyBorder="1" applyAlignment="1">
      <alignment horizontal="center" wrapText="1"/>
    </xf>
    <xf numFmtId="0" fontId="4" fillId="18" borderId="28" xfId="5" applyFont="1" applyFill="1" applyBorder="1" applyAlignment="1">
      <alignment horizontal="center" vertical="top" wrapText="1"/>
    </xf>
    <xf numFmtId="0" fontId="4" fillId="19" borderId="4" xfId="5" applyFont="1" applyFill="1" applyBorder="1" applyAlignment="1">
      <alignment horizontal="center" wrapText="1"/>
    </xf>
    <xf numFmtId="0" fontId="4" fillId="19" borderId="4" xfId="9" applyFont="1" applyFill="1" applyBorder="1" applyAlignment="1">
      <alignment horizontal="center" wrapText="1"/>
    </xf>
    <xf numFmtId="0" fontId="17" fillId="20" borderId="4" xfId="0" applyFont="1" applyFill="1" applyBorder="1" applyAlignment="1">
      <alignment horizontal="center" wrapText="1"/>
    </xf>
    <xf numFmtId="0" fontId="0" fillId="21" borderId="0" xfId="0" applyFill="1"/>
    <xf numFmtId="166" fontId="0" fillId="0" borderId="0" xfId="0" applyNumberFormat="1"/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quotePrefix="1" applyFont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8" fillId="4" borderId="2" xfId="10" applyFont="1" applyFill="1" applyBorder="1" applyAlignment="1">
      <alignment horizontal="center" wrapText="1"/>
    </xf>
    <xf numFmtId="0" fontId="18" fillId="0" borderId="1" xfId="10" applyFont="1" applyBorder="1"/>
    <xf numFmtId="167" fontId="18" fillId="0" borderId="1" xfId="10" applyNumberFormat="1" applyFont="1" applyBorder="1" applyAlignment="1">
      <alignment horizontal="right"/>
    </xf>
    <xf numFmtId="14" fontId="18" fillId="0" borderId="1" xfId="10" applyNumberFormat="1" applyFont="1" applyBorder="1" applyAlignment="1">
      <alignment horizontal="right"/>
    </xf>
    <xf numFmtId="0" fontId="18" fillId="0" borderId="1" xfId="10" applyFont="1" applyBorder="1" applyAlignment="1">
      <alignment horizontal="right"/>
    </xf>
    <xf numFmtId="165" fontId="18" fillId="4" borderId="2" xfId="10" applyNumberFormat="1" applyFont="1" applyFill="1" applyBorder="1" applyAlignment="1">
      <alignment horizontal="center" wrapText="1"/>
    </xf>
    <xf numFmtId="165" fontId="18" fillId="0" borderId="1" xfId="10" applyNumberFormat="1" applyFont="1" applyBorder="1" applyAlignment="1">
      <alignment horizontal="right"/>
    </xf>
    <xf numFmtId="165" fontId="0" fillId="0" borderId="0" xfId="0" applyNumberFormat="1"/>
    <xf numFmtId="166" fontId="18" fillId="4" borderId="2" xfId="10" applyNumberFormat="1" applyFont="1" applyFill="1" applyBorder="1" applyAlignment="1">
      <alignment horizontal="center" wrapText="1"/>
    </xf>
    <xf numFmtId="166" fontId="18" fillId="0" borderId="1" xfId="10" applyNumberFormat="1" applyFont="1" applyBorder="1" applyAlignment="1">
      <alignment horizontal="right"/>
    </xf>
    <xf numFmtId="0" fontId="8" fillId="0" borderId="1" xfId="10" applyFont="1" applyBorder="1"/>
    <xf numFmtId="0" fontId="18" fillId="22" borderId="1" xfId="10" applyFont="1" applyFill="1" applyBorder="1"/>
    <xf numFmtId="0" fontId="18" fillId="23" borderId="1" xfId="10" applyFont="1" applyFill="1" applyBorder="1"/>
    <xf numFmtId="0" fontId="18" fillId="24" borderId="1" xfId="10" applyFont="1" applyFill="1" applyBorder="1"/>
    <xf numFmtId="0" fontId="18" fillId="25" borderId="1" xfId="10" applyFont="1" applyFill="1" applyBorder="1"/>
    <xf numFmtId="0" fontId="18" fillId="20" borderId="1" xfId="10" applyFont="1" applyFill="1" applyBorder="1"/>
    <xf numFmtId="0" fontId="18" fillId="26" borderId="1" xfId="10" applyFont="1" applyFill="1" applyBorder="1"/>
    <xf numFmtId="0" fontId="18" fillId="27" borderId="1" xfId="10" applyFont="1" applyFill="1" applyBorder="1"/>
    <xf numFmtId="0" fontId="8" fillId="28" borderId="1" xfId="10" applyFont="1" applyFill="1" applyBorder="1"/>
    <xf numFmtId="0" fontId="18" fillId="28" borderId="1" xfId="10" applyFont="1" applyFill="1" applyBorder="1"/>
    <xf numFmtId="0" fontId="8" fillId="23" borderId="1" xfId="10" applyFont="1" applyFill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8" fillId="0" borderId="85" xfId="8" applyFont="1" applyBorder="1" applyAlignment="1">
      <alignment horizontal="center"/>
    </xf>
    <xf numFmtId="0" fontId="18" fillId="0" borderId="86" xfId="10" applyFont="1" applyBorder="1"/>
    <xf numFmtId="165" fontId="18" fillId="0" borderId="86" xfId="10" applyNumberFormat="1" applyFont="1" applyBorder="1" applyAlignment="1">
      <alignment horizontal="right"/>
    </xf>
    <xf numFmtId="14" fontId="16" fillId="0" borderId="85" xfId="0" applyNumberFormat="1" applyFont="1" applyBorder="1"/>
    <xf numFmtId="166" fontId="16" fillId="0" borderId="85" xfId="0" applyNumberFormat="1" applyFont="1" applyBorder="1"/>
    <xf numFmtId="0" fontId="8" fillId="0" borderId="84" xfId="8" applyFont="1" applyBorder="1" applyAlignment="1">
      <alignment horizontal="center"/>
    </xf>
    <xf numFmtId="0" fontId="18" fillId="0" borderId="84" xfId="10" applyFont="1" applyBorder="1"/>
    <xf numFmtId="165" fontId="18" fillId="0" borderId="84" xfId="10" applyNumberFormat="1" applyFont="1" applyBorder="1" applyAlignment="1">
      <alignment horizontal="right"/>
    </xf>
    <xf numFmtId="14" fontId="16" fillId="0" borderId="84" xfId="0" applyNumberFormat="1" applyFont="1" applyBorder="1"/>
    <xf numFmtId="166" fontId="16" fillId="0" borderId="84" xfId="0" applyNumberFormat="1" applyFont="1" applyBorder="1"/>
    <xf numFmtId="0" fontId="8" fillId="0" borderId="84" xfId="10" applyFont="1" applyBorder="1"/>
    <xf numFmtId="0" fontId="0" fillId="9" borderId="1" xfId="0" applyFill="1" applyBorder="1" applyAlignment="1">
      <alignment horizontal="center" vertical="center" wrapText="1"/>
    </xf>
    <xf numFmtId="0" fontId="0" fillId="9" borderId="102" xfId="0" applyFill="1" applyBorder="1" applyAlignment="1">
      <alignment horizontal="left" vertical="center"/>
    </xf>
    <xf numFmtId="0" fontId="0" fillId="9" borderId="103" xfId="0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4" fillId="19" borderId="28" xfId="5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8" fillId="9" borderId="1" xfId="10" applyFont="1" applyFill="1" applyBorder="1"/>
    <xf numFmtId="0" fontId="8" fillId="22" borderId="1" xfId="10" applyFont="1" applyFill="1" applyBorder="1"/>
    <xf numFmtId="0" fontId="8" fillId="9" borderId="1" xfId="11" applyFont="1" applyFill="1" applyBorder="1"/>
    <xf numFmtId="0" fontId="8" fillId="0" borderId="1" xfId="11" applyFont="1" applyBorder="1"/>
    <xf numFmtId="0" fontId="1" fillId="9" borderId="101" xfId="1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" fillId="9" borderId="1" xfId="10" applyFont="1" applyFill="1" applyBorder="1" applyAlignment="1">
      <alignment horizontal="center" vertical="center" wrapText="1"/>
    </xf>
    <xf numFmtId="0" fontId="8" fillId="9" borderId="1" xfId="10" applyFont="1" applyFill="1" applyBorder="1"/>
    <xf numFmtId="0" fontId="8" fillId="9" borderId="34" xfId="10" applyFont="1" applyFill="1" applyBorder="1"/>
    <xf numFmtId="0" fontId="18" fillId="22" borderId="33" xfId="1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8" fillId="28" borderId="33" xfId="10" applyFont="1" applyFill="1" applyBorder="1" applyAlignment="1">
      <alignment horizontal="center" vertical="center" wrapText="1"/>
    </xf>
    <xf numFmtId="0" fontId="0" fillId="28" borderId="34" xfId="0" applyFill="1" applyBorder="1" applyAlignment="1">
      <alignment horizontal="center" vertical="center" wrapText="1"/>
    </xf>
    <xf numFmtId="0" fontId="0" fillId="28" borderId="6" xfId="0" applyFill="1" applyBorder="1" applyAlignment="1">
      <alignment horizontal="center" vertical="center" wrapText="1"/>
    </xf>
    <xf numFmtId="0" fontId="18" fillId="20" borderId="33" xfId="10" applyFont="1" applyFill="1" applyBorder="1" applyAlignment="1">
      <alignment horizontal="center" vertical="center" wrapText="1"/>
    </xf>
    <xf numFmtId="0" fontId="18" fillId="27" borderId="33" xfId="10" applyFont="1" applyFill="1" applyBorder="1" applyAlignment="1">
      <alignment horizontal="center" vertical="center" wrapText="1"/>
    </xf>
    <xf numFmtId="0" fontId="18" fillId="26" borderId="33" xfId="10" applyFont="1" applyFill="1" applyBorder="1" applyAlignment="1">
      <alignment horizontal="center" vertical="center" wrapText="1"/>
    </xf>
    <xf numFmtId="0" fontId="18" fillId="25" borderId="33" xfId="10" applyFont="1" applyFill="1" applyBorder="1" applyAlignment="1">
      <alignment horizontal="center" vertical="center" wrapText="1"/>
    </xf>
    <xf numFmtId="0" fontId="8" fillId="23" borderId="33" xfId="10" applyFont="1" applyFill="1" applyBorder="1" applyAlignment="1">
      <alignment horizontal="center" vertical="center" wrapText="1"/>
    </xf>
    <xf numFmtId="0" fontId="18" fillId="23" borderId="33" xfId="10" applyFont="1" applyFill="1" applyBorder="1" applyAlignment="1">
      <alignment horizontal="center" vertical="center" wrapText="1"/>
    </xf>
    <xf numFmtId="0" fontId="18" fillId="24" borderId="33" xfId="10" applyFont="1" applyFill="1" applyBorder="1" applyAlignment="1">
      <alignment horizontal="center" vertical="center" wrapText="1"/>
    </xf>
    <xf numFmtId="0" fontId="8" fillId="0" borderId="33" xfId="10" applyFont="1" applyBorder="1" applyAlignment="1">
      <alignment horizontal="center" vertical="center" wrapText="1"/>
    </xf>
    <xf numFmtId="0" fontId="8" fillId="0" borderId="100" xfId="10" applyFont="1" applyBorder="1" applyAlignment="1">
      <alignment horizontal="center" vertical="center" wrapText="1"/>
    </xf>
    <xf numFmtId="0" fontId="8" fillId="22" borderId="33" xfId="10" applyFont="1" applyFill="1" applyBorder="1" applyAlignment="1">
      <alignment horizontal="center" vertical="center" wrapText="1"/>
    </xf>
    <xf numFmtId="0" fontId="8" fillId="28" borderId="33" xfId="10" applyFont="1" applyFill="1" applyBorder="1" applyAlignment="1">
      <alignment horizontal="center" vertical="center" wrapText="1"/>
    </xf>
    <xf numFmtId="0" fontId="8" fillId="20" borderId="33" xfId="10" applyFont="1" applyFill="1" applyBorder="1" applyAlignment="1">
      <alignment horizontal="center" vertical="center" wrapText="1"/>
    </xf>
    <xf numFmtId="0" fontId="8" fillId="27" borderId="33" xfId="10" applyFont="1" applyFill="1" applyBorder="1" applyAlignment="1">
      <alignment horizontal="center" vertical="center" wrapText="1"/>
    </xf>
    <xf numFmtId="0" fontId="8" fillId="26" borderId="33" xfId="10" applyFont="1" applyFill="1" applyBorder="1" applyAlignment="1">
      <alignment horizontal="center" vertical="center" wrapText="1"/>
    </xf>
    <xf numFmtId="0" fontId="8" fillId="25" borderId="33" xfId="10" applyFont="1" applyFill="1" applyBorder="1" applyAlignment="1">
      <alignment horizontal="center" vertical="center" wrapText="1"/>
    </xf>
    <xf numFmtId="0" fontId="8" fillId="24" borderId="33" xfId="1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8" fillId="0" borderId="33" xfId="10" applyFont="1" applyBorder="1" applyAlignment="1">
      <alignment horizontal="center" vertical="center" wrapText="1"/>
    </xf>
    <xf numFmtId="0" fontId="8" fillId="0" borderId="33" xfId="11" applyFont="1" applyBorder="1" applyAlignment="1">
      <alignment horizontal="center" vertical="center" wrapText="1"/>
    </xf>
    <xf numFmtId="0" fontId="18" fillId="0" borderId="100" xfId="10" applyFont="1" applyBorder="1" applyAlignment="1">
      <alignment horizontal="center" vertical="center" wrapText="1"/>
    </xf>
    <xf numFmtId="0" fontId="8" fillId="0" borderId="100" xfId="11" applyFont="1" applyBorder="1" applyAlignment="1">
      <alignment horizontal="center" vertical="center" wrapText="1"/>
    </xf>
    <xf numFmtId="0" fontId="18" fillId="0" borderId="1" xfId="1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30" borderId="33" xfId="10" applyFont="1" applyFill="1" applyBorder="1" applyAlignment="1">
      <alignment horizontal="center" vertical="center" wrapText="1"/>
    </xf>
    <xf numFmtId="0" fontId="0" fillId="30" borderId="34" xfId="0" applyFill="1" applyBorder="1" applyAlignment="1">
      <alignment horizontal="center" vertical="center" wrapText="1"/>
    </xf>
    <xf numFmtId="0" fontId="0" fillId="30" borderId="6" xfId="0" applyFill="1" applyBorder="1" applyAlignment="1">
      <alignment horizontal="center" vertical="center" wrapText="1"/>
    </xf>
    <xf numFmtId="0" fontId="8" fillId="29" borderId="33" xfId="10" applyFont="1" applyFill="1" applyBorder="1" applyAlignment="1">
      <alignment horizontal="center" vertical="center" wrapText="1"/>
    </xf>
    <xf numFmtId="0" fontId="0" fillId="29" borderId="34" xfId="0" applyFill="1" applyBorder="1" applyAlignment="1">
      <alignment horizontal="center" vertical="center" wrapText="1"/>
    </xf>
    <xf numFmtId="0" fontId="0" fillId="29" borderId="6" xfId="0" applyFill="1" applyBorder="1" applyAlignment="1">
      <alignment horizontal="center" vertical="center" wrapText="1"/>
    </xf>
    <xf numFmtId="0" fontId="8" fillId="29" borderId="34" xfId="10" applyFont="1" applyFill="1" applyBorder="1" applyAlignment="1">
      <alignment horizontal="center" vertical="center" wrapText="1"/>
    </xf>
    <xf numFmtId="0" fontId="8" fillId="0" borderId="34" xfId="10" applyFont="1" applyBorder="1" applyAlignment="1">
      <alignment horizontal="center" vertical="center" wrapText="1"/>
    </xf>
    <xf numFmtId="0" fontId="8" fillId="0" borderId="6" xfId="10" applyFont="1" applyBorder="1" applyAlignment="1">
      <alignment horizontal="center" vertical="center" wrapText="1"/>
    </xf>
    <xf numFmtId="0" fontId="22" fillId="0" borderId="33" xfId="1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8" fillId="29" borderId="6" xfId="10" applyFont="1" applyFill="1" applyBorder="1" applyAlignment="1">
      <alignment horizontal="center" vertical="center" wrapText="1"/>
    </xf>
    <xf numFmtId="0" fontId="18" fillId="29" borderId="33" xfId="10" applyFont="1" applyFill="1" applyBorder="1" applyAlignment="1">
      <alignment horizontal="center" vertical="center" wrapText="1"/>
    </xf>
    <xf numFmtId="0" fontId="18" fillId="0" borderId="34" xfId="10" applyFont="1" applyBorder="1" applyAlignment="1">
      <alignment horizontal="center" vertical="center" wrapText="1"/>
    </xf>
    <xf numFmtId="0" fontId="18" fillId="0" borderId="6" xfId="10" applyFont="1" applyBorder="1" applyAlignment="1">
      <alignment horizontal="center" vertical="center" wrapText="1"/>
    </xf>
    <xf numFmtId="0" fontId="8" fillId="0" borderId="101" xfId="10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8" fillId="0" borderId="101" xfId="11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 wrapText="1"/>
    </xf>
    <xf numFmtId="0" fontId="8" fillId="0" borderId="100" xfId="8" applyFont="1" applyBorder="1" applyAlignment="1">
      <alignment horizontal="center" vertical="center" wrapText="1"/>
    </xf>
    <xf numFmtId="14" fontId="18" fillId="22" borderId="33" xfId="10" applyNumberFormat="1" applyFont="1" applyFill="1" applyBorder="1" applyAlignment="1">
      <alignment horizontal="center" vertical="center" wrapText="1"/>
    </xf>
    <xf numFmtId="14" fontId="8" fillId="28" borderId="33" xfId="10" applyNumberFormat="1" applyFont="1" applyFill="1" applyBorder="1" applyAlignment="1">
      <alignment horizontal="center" vertical="center" wrapText="1"/>
    </xf>
    <xf numFmtId="0" fontId="8" fillId="28" borderId="34" xfId="10" applyFont="1" applyFill="1" applyBorder="1" applyAlignment="1">
      <alignment horizontal="center" vertical="center" wrapText="1"/>
    </xf>
    <xf numFmtId="0" fontId="8" fillId="28" borderId="6" xfId="10" applyFont="1" applyFill="1" applyBorder="1" applyAlignment="1">
      <alignment horizontal="center" vertical="center" wrapText="1"/>
    </xf>
    <xf numFmtId="14" fontId="18" fillId="27" borderId="33" xfId="10" applyNumberFormat="1" applyFont="1" applyFill="1" applyBorder="1" applyAlignment="1">
      <alignment horizontal="center" vertical="center" wrapText="1"/>
    </xf>
    <xf numFmtId="14" fontId="18" fillId="20" borderId="33" xfId="10" applyNumberFormat="1" applyFont="1" applyFill="1" applyBorder="1" applyAlignment="1">
      <alignment horizontal="center" vertical="center" wrapText="1"/>
    </xf>
    <xf numFmtId="14" fontId="18" fillId="26" borderId="33" xfId="10" applyNumberFormat="1" applyFont="1" applyFill="1" applyBorder="1" applyAlignment="1">
      <alignment horizontal="center" vertical="center" wrapText="1"/>
    </xf>
    <xf numFmtId="14" fontId="8" fillId="26" borderId="33" xfId="10" applyNumberFormat="1" applyFont="1" applyFill="1" applyBorder="1" applyAlignment="1">
      <alignment horizontal="center" vertical="center" wrapText="1"/>
    </xf>
    <xf numFmtId="16" fontId="18" fillId="27" borderId="33" xfId="10" applyNumberFormat="1" applyFont="1" applyFill="1" applyBorder="1" applyAlignment="1">
      <alignment horizontal="center" vertical="center" wrapText="1"/>
    </xf>
    <xf numFmtId="14" fontId="18" fillId="0" borderId="33" xfId="10" applyNumberFormat="1" applyFont="1" applyBorder="1" applyAlignment="1">
      <alignment horizontal="center" vertical="center" wrapText="1"/>
    </xf>
    <xf numFmtId="14" fontId="8" fillId="0" borderId="100" xfId="11" applyNumberFormat="1" applyFont="1" applyBorder="1" applyAlignment="1">
      <alignment horizontal="center" vertical="center" wrapText="1"/>
    </xf>
    <xf numFmtId="14" fontId="8" fillId="0" borderId="33" xfId="10" applyNumberFormat="1" applyFont="1" applyBorder="1" applyAlignment="1">
      <alignment horizontal="center" vertical="center" wrapText="1"/>
    </xf>
    <xf numFmtId="14" fontId="18" fillId="23" borderId="33" xfId="10" applyNumberFormat="1" applyFont="1" applyFill="1" applyBorder="1" applyAlignment="1">
      <alignment horizontal="center" vertical="center" wrapText="1"/>
    </xf>
    <xf numFmtId="14" fontId="18" fillId="24" borderId="33" xfId="10" applyNumberFormat="1" applyFont="1" applyFill="1" applyBorder="1" applyAlignment="1">
      <alignment horizontal="center" vertical="center" wrapText="1"/>
    </xf>
    <xf numFmtId="14" fontId="18" fillId="25" borderId="33" xfId="10" applyNumberFormat="1" applyFont="1" applyFill="1" applyBorder="1" applyAlignment="1">
      <alignment horizontal="center" vertical="center" wrapText="1"/>
    </xf>
    <xf numFmtId="0" fontId="8" fillId="9" borderId="89" xfId="6" applyFont="1" applyFill="1" applyBorder="1" applyAlignment="1">
      <alignment horizontal="center" vertical="center"/>
    </xf>
    <xf numFmtId="0" fontId="8" fillId="9" borderId="88" xfId="6" applyFont="1" applyFill="1" applyBorder="1" applyAlignment="1">
      <alignment horizontal="center" vertical="center"/>
    </xf>
    <xf numFmtId="0" fontId="8" fillId="9" borderId="75" xfId="6" applyFont="1" applyFill="1" applyBorder="1" applyAlignment="1">
      <alignment horizontal="center" vertical="center"/>
    </xf>
    <xf numFmtId="0" fontId="8" fillId="9" borderId="32" xfId="6" applyFont="1" applyFill="1" applyBorder="1" applyAlignment="1">
      <alignment horizontal="center" vertical="center"/>
    </xf>
    <xf numFmtId="0" fontId="8" fillId="9" borderId="0" xfId="6" applyFont="1" applyFill="1" applyAlignment="1">
      <alignment horizontal="center" vertical="center"/>
    </xf>
    <xf numFmtId="0" fontId="8" fillId="9" borderId="16" xfId="6" applyFont="1" applyFill="1" applyBorder="1" applyAlignment="1">
      <alignment horizontal="center" vertical="center"/>
    </xf>
    <xf numFmtId="0" fontId="8" fillId="9" borderId="90" xfId="6" applyFont="1" applyFill="1" applyBorder="1" applyAlignment="1">
      <alignment horizontal="center" vertical="center"/>
    </xf>
    <xf numFmtId="0" fontId="8" fillId="9" borderId="62" xfId="6" applyFont="1" applyFill="1" applyBorder="1" applyAlignment="1">
      <alignment horizontal="center" vertical="center"/>
    </xf>
    <xf numFmtId="0" fontId="8" fillId="9" borderId="35" xfId="6" applyFont="1" applyFill="1" applyBorder="1" applyAlignment="1">
      <alignment horizontal="center" vertical="center"/>
    </xf>
    <xf numFmtId="0" fontId="11" fillId="8" borderId="37" xfId="3" applyFont="1" applyFill="1" applyBorder="1" applyAlignment="1">
      <alignment horizontal="left" vertical="center"/>
    </xf>
    <xf numFmtId="0" fontId="11" fillId="8" borderId="34" xfId="3" applyFont="1" applyFill="1" applyBorder="1" applyAlignment="1">
      <alignment horizontal="left" vertical="center"/>
    </xf>
    <xf numFmtId="0" fontId="11" fillId="8" borderId="9" xfId="3" applyFont="1" applyFill="1" applyBorder="1" applyAlignment="1">
      <alignment horizontal="left" vertical="center"/>
    </xf>
    <xf numFmtId="0" fontId="11" fillId="0" borderId="36" xfId="3" applyFont="1" applyBorder="1" applyAlignment="1">
      <alignment horizontal="left" vertical="center"/>
    </xf>
    <xf numFmtId="0" fontId="11" fillId="0" borderId="34" xfId="3" applyFont="1" applyBorder="1" applyAlignment="1">
      <alignment horizontal="left" vertical="center"/>
    </xf>
    <xf numFmtId="0" fontId="11" fillId="0" borderId="9" xfId="3" applyFont="1" applyBorder="1" applyAlignment="1">
      <alignment horizontal="left" vertical="center"/>
    </xf>
    <xf numFmtId="0" fontId="11" fillId="0" borderId="91" xfId="3" applyFont="1" applyBorder="1" applyAlignment="1">
      <alignment horizontal="left" vertical="center" wrapText="1"/>
    </xf>
    <xf numFmtId="0" fontId="11" fillId="0" borderId="92" xfId="3" applyFont="1" applyBorder="1" applyAlignment="1">
      <alignment horizontal="left" vertical="center" wrapText="1"/>
    </xf>
    <xf numFmtId="0" fontId="11" fillId="0" borderId="94" xfId="3" applyFont="1" applyBorder="1" applyAlignment="1">
      <alignment horizontal="left" vertical="center" wrapText="1"/>
    </xf>
    <xf numFmtId="0" fontId="11" fillId="8" borderId="36" xfId="3" applyFont="1" applyFill="1" applyBorder="1" applyAlignment="1">
      <alignment horizontal="left" vertical="center"/>
    </xf>
    <xf numFmtId="0" fontId="11" fillId="8" borderId="93" xfId="3" applyFont="1" applyFill="1" applyBorder="1" applyAlignment="1">
      <alignment horizontal="left" vertical="center"/>
    </xf>
    <xf numFmtId="0" fontId="11" fillId="0" borderId="93" xfId="3" applyFont="1" applyBorder="1" applyAlignment="1">
      <alignment horizontal="left" vertical="center"/>
    </xf>
    <xf numFmtId="0" fontId="11" fillId="7" borderId="36" xfId="3" applyFont="1" applyFill="1" applyBorder="1" applyAlignment="1">
      <alignment horizontal="left" vertical="center" wrapText="1"/>
    </xf>
    <xf numFmtId="0" fontId="11" fillId="7" borderId="34" xfId="3" applyFont="1" applyFill="1" applyBorder="1" applyAlignment="1">
      <alignment horizontal="left" vertical="center" wrapText="1"/>
    </xf>
    <xf numFmtId="0" fontId="11" fillId="7" borderId="9" xfId="3" applyFont="1" applyFill="1" applyBorder="1" applyAlignment="1">
      <alignment horizontal="left" vertical="center" wrapText="1"/>
    </xf>
    <xf numFmtId="0" fontId="11" fillId="0" borderId="36" xfId="3" applyFont="1" applyBorder="1" applyAlignment="1">
      <alignment horizontal="center" vertical="center"/>
    </xf>
    <xf numFmtId="0" fontId="11" fillId="0" borderId="34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93" xfId="3" applyFont="1" applyBorder="1" applyAlignment="1">
      <alignment horizontal="center" vertical="center"/>
    </xf>
    <xf numFmtId="0" fontId="11" fillId="0" borderId="38" xfId="3" applyFont="1" applyBorder="1" applyAlignment="1">
      <alignment horizontal="center" vertical="center"/>
    </xf>
    <xf numFmtId="0" fontId="11" fillId="0" borderId="40" xfId="3" applyFont="1" applyBorder="1" applyAlignment="1">
      <alignment horizontal="center" vertical="center"/>
    </xf>
    <xf numFmtId="0" fontId="11" fillId="0" borderId="95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41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/>
    </xf>
    <xf numFmtId="0" fontId="11" fillId="0" borderId="42" xfId="3" applyFont="1" applyBorder="1" applyAlignment="1">
      <alignment horizontal="left" vertical="center"/>
    </xf>
    <xf numFmtId="0" fontId="11" fillId="0" borderId="39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/>
    </xf>
    <xf numFmtId="0" fontId="11" fillId="0" borderId="23" xfId="3" applyFont="1" applyBorder="1" applyAlignment="1">
      <alignment horizontal="left" vertical="center"/>
    </xf>
    <xf numFmtId="0" fontId="11" fillId="0" borderId="43" xfId="3" applyFont="1" applyBorder="1" applyAlignment="1">
      <alignment horizontal="left" vertical="center"/>
    </xf>
    <xf numFmtId="0" fontId="11" fillId="0" borderId="96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11" fillId="6" borderId="36" xfId="3" applyFont="1" applyFill="1" applyBorder="1" applyAlignment="1">
      <alignment horizontal="left" vertical="center"/>
    </xf>
    <xf numFmtId="0" fontId="11" fillId="6" borderId="34" xfId="3" applyFont="1" applyFill="1" applyBorder="1" applyAlignment="1">
      <alignment horizontal="left" vertical="center"/>
    </xf>
    <xf numFmtId="0" fontId="11" fillId="6" borderId="9" xfId="3" applyFont="1" applyFill="1" applyBorder="1" applyAlignment="1">
      <alignment horizontal="left" vertical="center"/>
    </xf>
    <xf numFmtId="0" fontId="11" fillId="6" borderId="11" xfId="3" applyFont="1" applyFill="1" applyBorder="1" applyAlignment="1">
      <alignment horizontal="left" vertical="center"/>
    </xf>
    <xf numFmtId="0" fontId="11" fillId="0" borderId="37" xfId="3" applyFont="1" applyBorder="1" applyAlignment="1">
      <alignment horizontal="left" vertical="center"/>
    </xf>
    <xf numFmtId="0" fontId="11" fillId="6" borderId="93" xfId="3" applyFont="1" applyFill="1" applyBorder="1" applyAlignment="1">
      <alignment horizontal="left" vertical="center"/>
    </xf>
    <xf numFmtId="0" fontId="11" fillId="0" borderId="97" xfId="3" applyFont="1" applyBorder="1" applyAlignment="1">
      <alignment horizontal="left" vertical="center"/>
    </xf>
    <xf numFmtId="0" fontId="11" fillId="0" borderId="98" xfId="3" applyFont="1" applyBorder="1" applyAlignment="1">
      <alignment horizontal="left" vertical="center"/>
    </xf>
    <xf numFmtId="0" fontId="11" fillId="0" borderId="33" xfId="3" applyFont="1" applyBorder="1" applyAlignment="1">
      <alignment horizontal="left" vertical="center"/>
    </xf>
    <xf numFmtId="0" fontId="11" fillId="0" borderId="33" xfId="3" applyFont="1" applyBorder="1" applyAlignment="1">
      <alignment horizontal="center" vertical="center"/>
    </xf>
    <xf numFmtId="0" fontId="8" fillId="9" borderId="87" xfId="6" applyFont="1" applyFill="1" applyBorder="1" applyAlignment="1">
      <alignment horizontal="center" vertical="center"/>
    </xf>
    <xf numFmtId="0" fontId="11" fillId="0" borderId="44" xfId="3" applyFont="1" applyBorder="1" applyAlignment="1">
      <alignment horizontal="left" vertical="center"/>
    </xf>
    <xf numFmtId="0" fontId="11" fillId="6" borderId="33" xfId="3" applyFont="1" applyFill="1" applyBorder="1" applyAlignment="1">
      <alignment horizontal="left" vertical="center"/>
    </xf>
    <xf numFmtId="0" fontId="11" fillId="0" borderId="45" xfId="3" applyFont="1" applyBorder="1" applyAlignment="1">
      <alignment horizontal="center" vertical="center"/>
    </xf>
    <xf numFmtId="0" fontId="11" fillId="0" borderId="46" xfId="3" applyFont="1" applyBorder="1" applyAlignment="1">
      <alignment horizontal="center" vertical="center"/>
    </xf>
    <xf numFmtId="0" fontId="12" fillId="0" borderId="29" xfId="3" applyBorder="1" applyAlignment="1">
      <alignment horizontal="center" vertical="center"/>
    </xf>
    <xf numFmtId="0" fontId="12" fillId="0" borderId="15" xfId="3" applyBorder="1" applyAlignment="1">
      <alignment horizontal="center" vertical="center"/>
    </xf>
    <xf numFmtId="0" fontId="12" fillId="0" borderId="30" xfId="3" applyBorder="1" applyAlignment="1">
      <alignment horizontal="center" vertical="center"/>
    </xf>
    <xf numFmtId="0" fontId="12" fillId="0" borderId="83" xfId="3" applyBorder="1" applyAlignment="1">
      <alignment horizontal="center" vertical="center"/>
    </xf>
    <xf numFmtId="0" fontId="12" fillId="0" borderId="99" xfId="3" applyBorder="1" applyAlignment="1">
      <alignment horizontal="center" vertical="center"/>
    </xf>
    <xf numFmtId="0" fontId="12" fillId="0" borderId="82" xfId="3" applyBorder="1" applyAlignment="1">
      <alignment horizontal="center" vertical="center"/>
    </xf>
    <xf numFmtId="0" fontId="12" fillId="0" borderId="32" xfId="3" applyBorder="1" applyAlignment="1">
      <alignment horizontal="center" vertical="center"/>
    </xf>
    <xf numFmtId="0" fontId="12" fillId="0" borderId="0" xfId="3" applyAlignment="1">
      <alignment horizontal="center" vertical="center"/>
    </xf>
    <xf numFmtId="0" fontId="12" fillId="0" borderId="16" xfId="3" applyBorder="1" applyAlignment="1">
      <alignment horizontal="center" vertical="center"/>
    </xf>
    <xf numFmtId="0" fontId="12" fillId="0" borderId="47" xfId="3" applyBorder="1" applyAlignment="1">
      <alignment horizontal="center" vertical="center"/>
    </xf>
    <xf numFmtId="0" fontId="12" fillId="0" borderId="30" xfId="3" applyBorder="1" applyAlignment="1">
      <alignment horizontal="center" vertical="center" wrapText="1"/>
    </xf>
    <xf numFmtId="0" fontId="12" fillId="0" borderId="83" xfId="3" applyBorder="1" applyAlignment="1">
      <alignment horizontal="center" vertical="center" wrapText="1"/>
    </xf>
    <xf numFmtId="0" fontId="12" fillId="0" borderId="31" xfId="3" applyBorder="1" applyAlignment="1">
      <alignment horizontal="center" vertical="center"/>
    </xf>
  </cellXfs>
  <cellStyles count="13">
    <cellStyle name="Hyperlink 2" xfId="12" xr:uid="{54BB0584-AA54-465F-B431-2580C1811B4F}"/>
    <cellStyle name="Normal" xfId="0" builtinId="0"/>
    <cellStyle name="Normal 2" xfId="1" xr:uid="{00000000-0005-0000-0000-000002000000}"/>
    <cellStyle name="Normal 3" xfId="2" xr:uid="{00000000-0005-0000-0000-000003000000}"/>
    <cellStyle name="Normal_Fish Processing Form_1" xfId="3" xr:uid="{00000000-0005-0000-0000-00000A000000}"/>
    <cellStyle name="Normal_Sheet1" xfId="4" xr:uid="{00000000-0005-0000-0000-00000B000000}"/>
    <cellStyle name="Normal_Sheet1_1" xfId="5" xr:uid="{00000000-0005-0000-0000-00000D000000}"/>
    <cellStyle name="Normal_Sheet1_2" xfId="6" xr:uid="{00000000-0005-0000-0000-00000E000000}"/>
    <cellStyle name="Normal_Sheet1_3" xfId="7" xr:uid="{00000000-0005-0000-0000-00000F000000}"/>
    <cellStyle name="Normal_Sheet1_4" xfId="8" xr:uid="{00000000-0005-0000-0000-000010000000}"/>
    <cellStyle name="Normal_Sheet1_5" xfId="10" xr:uid="{CCFB1E36-1221-4B04-A868-C8674FABF4D2}"/>
    <cellStyle name="Normal_Sheet1_5 2" xfId="11" xr:uid="{6FD98FC4-AE96-491C-AEA7-C0DB77B367AF}"/>
    <cellStyle name="Normal_Thawed specimens" xfId="9" xr:uid="{00000000-0005-0000-0000-000011000000}"/>
  </cellStyles>
  <dxfs count="4">
    <dxf>
      <fill>
        <patternFill>
          <bgColor rgb="FFF89EAD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2AD2-B8A5-45A7-B146-27D18BFAF127}">
  <sheetPr>
    <tabColor rgb="FF92D050"/>
  </sheetPr>
  <dimension ref="A1:S626"/>
  <sheetViews>
    <sheetView tabSelected="1" view="pageBreakPreview" zoomScale="60" zoomScaleNormal="100" workbookViewId="0">
      <pane ySplit="2" topLeftCell="A612" activePane="bottomLeft" state="frozen"/>
      <selection activeCell="E21" sqref="E21"/>
      <selection pane="bottomLeft" activeCell="E21" sqref="E21"/>
    </sheetView>
  </sheetViews>
  <sheetFormatPr defaultRowHeight="14.4" x14ac:dyDescent="0.3"/>
  <cols>
    <col min="4" max="4" width="14.21875" bestFit="1" customWidth="1"/>
    <col min="5" max="5" width="14.44140625" customWidth="1"/>
    <col min="6" max="6" width="8.77734375" customWidth="1"/>
    <col min="7" max="7" width="14" customWidth="1"/>
    <col min="8" max="8" width="21.44140625" customWidth="1"/>
    <col min="9" max="9" width="9" hidden="1" customWidth="1"/>
    <col min="10" max="10" width="15.5546875" hidden="1" customWidth="1"/>
    <col min="11" max="11" width="14.44140625" style="175" hidden="1" customWidth="1"/>
    <col min="12" max="12" width="9.44140625" hidden="1" customWidth="1"/>
    <col min="13" max="13" width="12" style="161" hidden="1" customWidth="1"/>
    <col min="14" max="14" width="18.44140625" hidden="1" customWidth="1"/>
    <col min="15" max="17" width="8.44140625" hidden="1" customWidth="1"/>
    <col min="18" max="18" width="17.5546875" customWidth="1"/>
    <col min="19" max="19" width="13.44140625" customWidth="1"/>
  </cols>
  <sheetData>
    <row r="1" spans="1:19" x14ac:dyDescent="0.3">
      <c r="A1" s="190" t="s">
        <v>2443</v>
      </c>
    </row>
    <row r="2" spans="1:19" s="8" customFormat="1" ht="41.4" x14ac:dyDescent="0.3">
      <c r="A2" s="153" t="s">
        <v>882</v>
      </c>
      <c r="B2" s="153" t="s">
        <v>881</v>
      </c>
      <c r="C2" s="142" t="s">
        <v>875</v>
      </c>
      <c r="D2" s="168" t="s">
        <v>894</v>
      </c>
      <c r="E2" s="168" t="s">
        <v>895</v>
      </c>
      <c r="F2" s="168" t="s">
        <v>871</v>
      </c>
      <c r="G2" s="168" t="s">
        <v>872</v>
      </c>
      <c r="H2" s="168" t="s">
        <v>896</v>
      </c>
      <c r="I2" s="168" t="s">
        <v>897</v>
      </c>
      <c r="J2" s="168" t="s">
        <v>898</v>
      </c>
      <c r="K2" s="173" t="s">
        <v>2427</v>
      </c>
      <c r="L2" s="168" t="s">
        <v>899</v>
      </c>
      <c r="M2" s="176" t="s">
        <v>900</v>
      </c>
      <c r="N2" s="168" t="s">
        <v>901</v>
      </c>
      <c r="O2" s="168" t="s">
        <v>902</v>
      </c>
      <c r="P2" s="168" t="s">
        <v>877</v>
      </c>
      <c r="Q2" s="168" t="s">
        <v>878</v>
      </c>
      <c r="R2" s="168" t="s">
        <v>879</v>
      </c>
      <c r="S2" s="168" t="s">
        <v>25</v>
      </c>
    </row>
    <row r="3" spans="1:19" x14ac:dyDescent="0.3">
      <c r="A3" s="154">
        <f>C3</f>
        <v>1</v>
      </c>
      <c r="B3" s="154">
        <f>C3</f>
        <v>1</v>
      </c>
      <c r="C3" s="143">
        <v>1</v>
      </c>
      <c r="D3" s="169" t="s">
        <v>1850</v>
      </c>
      <c r="E3" s="169" t="s">
        <v>2415</v>
      </c>
      <c r="F3" s="169" t="s">
        <v>38</v>
      </c>
      <c r="G3" s="169" t="s">
        <v>39</v>
      </c>
      <c r="H3" s="169" t="s">
        <v>1943</v>
      </c>
      <c r="I3" s="170">
        <v>45160.540972222225</v>
      </c>
      <c r="J3" s="169" t="s">
        <v>1944</v>
      </c>
      <c r="K3" s="174">
        <v>45160.540972222225</v>
      </c>
      <c r="L3" s="171">
        <v>45160</v>
      </c>
      <c r="M3" s="177">
        <v>0.54097222222480923</v>
      </c>
      <c r="N3" s="169" t="s">
        <v>1945</v>
      </c>
      <c r="O3" s="169" t="s">
        <v>1946</v>
      </c>
      <c r="P3" s="172">
        <v>114</v>
      </c>
      <c r="Q3" s="172">
        <v>20.2</v>
      </c>
      <c r="R3" s="232" t="s">
        <v>2492</v>
      </c>
      <c r="S3" s="232" t="s">
        <v>2493</v>
      </c>
    </row>
    <row r="4" spans="1:19" x14ac:dyDescent="0.3">
      <c r="A4" s="154">
        <f>C4</f>
        <v>1</v>
      </c>
      <c r="B4" s="154">
        <f t="shared" ref="B4:B67" si="0">C4</f>
        <v>1</v>
      </c>
      <c r="C4" s="143">
        <f>IF(H4=H3,C3,C3+1)</f>
        <v>1</v>
      </c>
      <c r="D4" s="169" t="s">
        <v>1850</v>
      </c>
      <c r="E4" s="169" t="s">
        <v>2415</v>
      </c>
      <c r="F4" s="169" t="s">
        <v>38</v>
      </c>
      <c r="G4" s="169" t="s">
        <v>39</v>
      </c>
      <c r="H4" s="169" t="s">
        <v>1943</v>
      </c>
      <c r="I4" s="170">
        <v>45160.540972222225</v>
      </c>
      <c r="J4" s="169" t="s">
        <v>1947</v>
      </c>
      <c r="K4" s="174">
        <v>45160.540972222225</v>
      </c>
      <c r="L4" s="171">
        <v>45160</v>
      </c>
      <c r="M4" s="177">
        <v>0.54097222222480923</v>
      </c>
      <c r="N4" s="169" t="s">
        <v>1948</v>
      </c>
      <c r="O4" s="169" t="s">
        <v>1949</v>
      </c>
      <c r="P4" s="172">
        <v>123</v>
      </c>
      <c r="Q4" s="172">
        <v>21.6</v>
      </c>
      <c r="R4" s="219"/>
      <c r="S4" s="219"/>
    </row>
    <row r="5" spans="1:19" x14ac:dyDescent="0.3">
      <c r="A5" s="154">
        <f>C5</f>
        <v>1</v>
      </c>
      <c r="B5" s="154">
        <f t="shared" si="0"/>
        <v>1</v>
      </c>
      <c r="C5" s="143">
        <f t="shared" ref="C5:C68" si="1">IF(H5=H4,C4,C4+1)</f>
        <v>1</v>
      </c>
      <c r="D5" s="169" t="s">
        <v>1850</v>
      </c>
      <c r="E5" s="169" t="s">
        <v>2415</v>
      </c>
      <c r="F5" s="169" t="s">
        <v>38</v>
      </c>
      <c r="G5" s="169" t="s">
        <v>39</v>
      </c>
      <c r="H5" s="169" t="s">
        <v>1943</v>
      </c>
      <c r="I5" s="170">
        <v>45160.540972222225</v>
      </c>
      <c r="J5" s="169" t="s">
        <v>1950</v>
      </c>
      <c r="K5" s="174">
        <v>45160.540972222225</v>
      </c>
      <c r="L5" s="171">
        <v>45160</v>
      </c>
      <c r="M5" s="177">
        <v>0.54097222222480923</v>
      </c>
      <c r="N5" s="169" t="s">
        <v>1951</v>
      </c>
      <c r="O5" s="169" t="s">
        <v>1952</v>
      </c>
      <c r="P5" s="172">
        <v>99</v>
      </c>
      <c r="Q5" s="172">
        <v>10.7</v>
      </c>
      <c r="R5" s="219"/>
      <c r="S5" s="219"/>
    </row>
    <row r="6" spans="1:19" x14ac:dyDescent="0.3">
      <c r="A6" s="154">
        <v>1</v>
      </c>
      <c r="B6" s="154">
        <f t="shared" si="0"/>
        <v>1</v>
      </c>
      <c r="C6" s="143">
        <f t="shared" si="1"/>
        <v>1</v>
      </c>
      <c r="D6" s="169" t="s">
        <v>1850</v>
      </c>
      <c r="E6" s="169" t="s">
        <v>2415</v>
      </c>
      <c r="F6" s="169" t="s">
        <v>38</v>
      </c>
      <c r="G6" s="169" t="s">
        <v>39</v>
      </c>
      <c r="H6" s="169" t="s">
        <v>1943</v>
      </c>
      <c r="I6" s="170">
        <v>45160.540972222225</v>
      </c>
      <c r="J6" s="169" t="s">
        <v>1953</v>
      </c>
      <c r="K6" s="174">
        <v>45160.587500000001</v>
      </c>
      <c r="L6" s="171">
        <v>45160</v>
      </c>
      <c r="M6" s="177">
        <v>0.58750000000145519</v>
      </c>
      <c r="N6" s="169" t="s">
        <v>1954</v>
      </c>
      <c r="O6" s="169" t="s">
        <v>1955</v>
      </c>
      <c r="P6" s="172">
        <v>119</v>
      </c>
      <c r="Q6" s="172">
        <v>21.7</v>
      </c>
      <c r="R6" s="219"/>
      <c r="S6" s="219"/>
    </row>
    <row r="7" spans="1:19" x14ac:dyDescent="0.3">
      <c r="A7" s="154">
        <v>1</v>
      </c>
      <c r="B7" s="154">
        <f t="shared" si="0"/>
        <v>1</v>
      </c>
      <c r="C7" s="143">
        <f t="shared" si="1"/>
        <v>1</v>
      </c>
      <c r="D7" s="169" t="s">
        <v>1850</v>
      </c>
      <c r="E7" s="169" t="s">
        <v>2415</v>
      </c>
      <c r="F7" s="169" t="s">
        <v>38</v>
      </c>
      <c r="G7" s="169" t="s">
        <v>39</v>
      </c>
      <c r="H7" s="169" t="s">
        <v>1943</v>
      </c>
      <c r="I7" s="170">
        <v>45160.540972222225</v>
      </c>
      <c r="J7" s="169" t="s">
        <v>1956</v>
      </c>
      <c r="K7" s="174">
        <v>45160.587500000001</v>
      </c>
      <c r="L7" s="171">
        <v>45160</v>
      </c>
      <c r="M7" s="177">
        <v>0.58750000000145519</v>
      </c>
      <c r="N7" s="169" t="s">
        <v>1957</v>
      </c>
      <c r="O7" s="169" t="s">
        <v>1958</v>
      </c>
      <c r="P7" s="172">
        <v>93</v>
      </c>
      <c r="Q7" s="172">
        <v>10.5</v>
      </c>
      <c r="R7" s="219"/>
      <c r="S7" s="219"/>
    </row>
    <row r="8" spans="1:19" x14ac:dyDescent="0.3">
      <c r="A8" s="154">
        <v>1</v>
      </c>
      <c r="B8" s="154">
        <f t="shared" si="0"/>
        <v>1</v>
      </c>
      <c r="C8" s="143">
        <f t="shared" si="1"/>
        <v>1</v>
      </c>
      <c r="D8" s="169" t="s">
        <v>1850</v>
      </c>
      <c r="E8" s="169" t="s">
        <v>2415</v>
      </c>
      <c r="F8" s="169" t="s">
        <v>38</v>
      </c>
      <c r="G8" s="169" t="s">
        <v>39</v>
      </c>
      <c r="H8" s="169" t="s">
        <v>1943</v>
      </c>
      <c r="I8" s="170">
        <v>45160.540972222225</v>
      </c>
      <c r="J8" s="169" t="s">
        <v>1959</v>
      </c>
      <c r="K8" s="174">
        <v>45160.616666666669</v>
      </c>
      <c r="L8" s="171">
        <v>45160</v>
      </c>
      <c r="M8" s="177">
        <v>0.61666666666860692</v>
      </c>
      <c r="N8" s="169" t="s">
        <v>1960</v>
      </c>
      <c r="O8" s="169" t="s">
        <v>1961</v>
      </c>
      <c r="P8" s="172">
        <v>94</v>
      </c>
      <c r="Q8" s="172">
        <v>9.8000000000000007</v>
      </c>
      <c r="R8" s="219"/>
      <c r="S8" s="219"/>
    </row>
    <row r="9" spans="1:19" x14ac:dyDescent="0.3">
      <c r="A9" s="154">
        <f>C9</f>
        <v>1</v>
      </c>
      <c r="B9" s="154">
        <f t="shared" si="0"/>
        <v>1</v>
      </c>
      <c r="C9" s="143">
        <f t="shared" si="1"/>
        <v>1</v>
      </c>
      <c r="D9" s="169" t="s">
        <v>1850</v>
      </c>
      <c r="E9" s="169" t="s">
        <v>2415</v>
      </c>
      <c r="F9" s="169" t="s">
        <v>38</v>
      </c>
      <c r="G9" s="169" t="s">
        <v>39</v>
      </c>
      <c r="H9" s="169" t="s">
        <v>1943</v>
      </c>
      <c r="I9" s="170">
        <v>45160.540972222225</v>
      </c>
      <c r="J9" s="169" t="s">
        <v>1962</v>
      </c>
      <c r="K9" s="174">
        <v>45160.63958333333</v>
      </c>
      <c r="L9" s="171">
        <v>45160</v>
      </c>
      <c r="M9" s="177">
        <v>0.63958333332993789</v>
      </c>
      <c r="N9" s="169" t="s">
        <v>1963</v>
      </c>
      <c r="O9" s="169" t="s">
        <v>1964</v>
      </c>
      <c r="P9" s="172">
        <v>104</v>
      </c>
      <c r="Q9" s="172">
        <v>14.8</v>
      </c>
      <c r="R9" s="219"/>
      <c r="S9" s="219"/>
    </row>
    <row r="10" spans="1:19" x14ac:dyDescent="0.3">
      <c r="A10" s="154">
        <f>C10</f>
        <v>1</v>
      </c>
      <c r="B10" s="154">
        <f t="shared" si="0"/>
        <v>1</v>
      </c>
      <c r="C10" s="143">
        <f t="shared" si="1"/>
        <v>1</v>
      </c>
      <c r="D10" s="169" t="s">
        <v>1850</v>
      </c>
      <c r="E10" s="169" t="s">
        <v>2415</v>
      </c>
      <c r="F10" s="169" t="s">
        <v>38</v>
      </c>
      <c r="G10" s="169" t="s">
        <v>39</v>
      </c>
      <c r="H10" s="169" t="s">
        <v>1943</v>
      </c>
      <c r="I10" s="170">
        <v>45160.540972222225</v>
      </c>
      <c r="J10" s="169" t="s">
        <v>1965</v>
      </c>
      <c r="K10" s="174">
        <v>45160.63958333333</v>
      </c>
      <c r="L10" s="171">
        <v>45160</v>
      </c>
      <c r="M10" s="177">
        <v>0.63958333332993789</v>
      </c>
      <c r="N10" s="169" t="s">
        <v>1966</v>
      </c>
      <c r="O10" s="169" t="s">
        <v>1967</v>
      </c>
      <c r="P10" s="172">
        <v>110</v>
      </c>
      <c r="Q10" s="172">
        <v>18.600000000000001</v>
      </c>
      <c r="R10" s="219"/>
      <c r="S10" s="219"/>
    </row>
    <row r="11" spans="1:19" x14ac:dyDescent="0.3">
      <c r="A11" s="154">
        <f>C11</f>
        <v>1</v>
      </c>
      <c r="B11" s="154">
        <f t="shared" si="0"/>
        <v>1</v>
      </c>
      <c r="C11" s="143">
        <f t="shared" si="1"/>
        <v>1</v>
      </c>
      <c r="D11" s="169" t="s">
        <v>1850</v>
      </c>
      <c r="E11" s="169" t="s">
        <v>2415</v>
      </c>
      <c r="F11" s="169" t="s">
        <v>38</v>
      </c>
      <c r="G11" s="169" t="s">
        <v>39</v>
      </c>
      <c r="H11" s="169" t="s">
        <v>1943</v>
      </c>
      <c r="I11" s="170">
        <v>45160.540972222225</v>
      </c>
      <c r="J11" s="169" t="s">
        <v>1968</v>
      </c>
      <c r="K11" s="174">
        <v>45161.446527777778</v>
      </c>
      <c r="L11" s="171">
        <v>45161</v>
      </c>
      <c r="M11" s="177">
        <v>0.44652777777810115</v>
      </c>
      <c r="N11" s="169" t="s">
        <v>1969</v>
      </c>
      <c r="O11" s="169" t="s">
        <v>1970</v>
      </c>
      <c r="P11" s="172">
        <v>126</v>
      </c>
      <c r="Q11" s="172">
        <v>23.1</v>
      </c>
      <c r="R11" s="219"/>
      <c r="S11" s="219"/>
    </row>
    <row r="12" spans="1:19" x14ac:dyDescent="0.3">
      <c r="A12" s="154">
        <v>1</v>
      </c>
      <c r="B12" s="154">
        <f t="shared" si="0"/>
        <v>1</v>
      </c>
      <c r="C12" s="143">
        <f t="shared" si="1"/>
        <v>1</v>
      </c>
      <c r="D12" s="169" t="s">
        <v>1850</v>
      </c>
      <c r="E12" s="169" t="s">
        <v>2415</v>
      </c>
      <c r="F12" s="169" t="s">
        <v>38</v>
      </c>
      <c r="G12" s="169" t="s">
        <v>39</v>
      </c>
      <c r="H12" s="169" t="s">
        <v>1943</v>
      </c>
      <c r="I12" s="170">
        <v>45160.540972222225</v>
      </c>
      <c r="J12" s="169" t="s">
        <v>1971</v>
      </c>
      <c r="K12" s="174">
        <v>45161.446527777778</v>
      </c>
      <c r="L12" s="171">
        <v>45161</v>
      </c>
      <c r="M12" s="177">
        <v>0.44652777777810115</v>
      </c>
      <c r="N12" s="169" t="s">
        <v>1972</v>
      </c>
      <c r="O12" s="169" t="s">
        <v>1973</v>
      </c>
      <c r="P12" s="172">
        <v>97</v>
      </c>
      <c r="Q12" s="172">
        <v>11.1</v>
      </c>
      <c r="R12" s="219"/>
      <c r="S12" s="219"/>
    </row>
    <row r="13" spans="1:19" x14ac:dyDescent="0.3">
      <c r="A13" s="154">
        <v>1</v>
      </c>
      <c r="B13" s="154">
        <f t="shared" si="0"/>
        <v>1</v>
      </c>
      <c r="C13" s="143">
        <f t="shared" si="1"/>
        <v>1</v>
      </c>
      <c r="D13" s="169" t="s">
        <v>1850</v>
      </c>
      <c r="E13" s="169" t="s">
        <v>2415</v>
      </c>
      <c r="F13" s="169" t="s">
        <v>38</v>
      </c>
      <c r="G13" s="169" t="s">
        <v>39</v>
      </c>
      <c r="H13" s="169" t="s">
        <v>1943</v>
      </c>
      <c r="I13" s="170">
        <v>45160.540972222225</v>
      </c>
      <c r="J13" s="169" t="s">
        <v>1974</v>
      </c>
      <c r="K13" s="174">
        <v>45161.446527777778</v>
      </c>
      <c r="L13" s="171">
        <v>45161</v>
      </c>
      <c r="M13" s="177">
        <v>0.44652777777810115</v>
      </c>
      <c r="N13" s="169" t="s">
        <v>1975</v>
      </c>
      <c r="O13" s="169" t="s">
        <v>1976</v>
      </c>
      <c r="P13" s="172">
        <v>95</v>
      </c>
      <c r="Q13" s="172">
        <v>10.7</v>
      </c>
      <c r="R13" s="219"/>
      <c r="S13" s="219"/>
    </row>
    <row r="14" spans="1:19" x14ac:dyDescent="0.3">
      <c r="A14" s="154">
        <v>1</v>
      </c>
      <c r="B14" s="154">
        <f t="shared" si="0"/>
        <v>1</v>
      </c>
      <c r="C14" s="143">
        <f t="shared" si="1"/>
        <v>1</v>
      </c>
      <c r="D14" s="169" t="s">
        <v>1850</v>
      </c>
      <c r="E14" s="169" t="s">
        <v>2415</v>
      </c>
      <c r="F14" s="169" t="s">
        <v>38</v>
      </c>
      <c r="G14" s="169" t="s">
        <v>39</v>
      </c>
      <c r="H14" s="169" t="s">
        <v>1943</v>
      </c>
      <c r="I14" s="170">
        <v>45160.540972222225</v>
      </c>
      <c r="J14" s="169" t="s">
        <v>1977</v>
      </c>
      <c r="K14" s="174">
        <v>45161.446527777778</v>
      </c>
      <c r="L14" s="171">
        <v>45161</v>
      </c>
      <c r="M14" s="177">
        <v>0.44652777777810115</v>
      </c>
      <c r="N14" s="169" t="s">
        <v>1978</v>
      </c>
      <c r="O14" s="169" t="s">
        <v>1979</v>
      </c>
      <c r="P14" s="172">
        <v>110</v>
      </c>
      <c r="Q14" s="172">
        <v>20.8</v>
      </c>
      <c r="R14" s="219"/>
      <c r="S14" s="219"/>
    </row>
    <row r="15" spans="1:19" x14ac:dyDescent="0.3">
      <c r="A15" s="154">
        <f>C15</f>
        <v>1</v>
      </c>
      <c r="B15" s="154">
        <f t="shared" si="0"/>
        <v>1</v>
      </c>
      <c r="C15" s="143">
        <f t="shared" si="1"/>
        <v>1</v>
      </c>
      <c r="D15" s="169" t="s">
        <v>1850</v>
      </c>
      <c r="E15" s="169" t="s">
        <v>2415</v>
      </c>
      <c r="F15" s="169" t="s">
        <v>38</v>
      </c>
      <c r="G15" s="169" t="s">
        <v>39</v>
      </c>
      <c r="H15" s="169" t="s">
        <v>1943</v>
      </c>
      <c r="I15" s="170">
        <v>45160.540972222225</v>
      </c>
      <c r="J15" s="169" t="s">
        <v>1980</v>
      </c>
      <c r="K15" s="174">
        <v>45161.446527777778</v>
      </c>
      <c r="L15" s="171">
        <v>45161</v>
      </c>
      <c r="M15" s="177">
        <v>0.44652777777810115</v>
      </c>
      <c r="N15" s="169" t="s">
        <v>1981</v>
      </c>
      <c r="O15" s="169" t="s">
        <v>1982</v>
      </c>
      <c r="P15" s="172">
        <v>116</v>
      </c>
      <c r="Q15" s="172">
        <v>20.9</v>
      </c>
      <c r="R15" s="219"/>
      <c r="S15" s="219"/>
    </row>
    <row r="16" spans="1:19" x14ac:dyDescent="0.3">
      <c r="A16" s="154">
        <f>C16</f>
        <v>1</v>
      </c>
      <c r="B16" s="154">
        <f t="shared" si="0"/>
        <v>1</v>
      </c>
      <c r="C16" s="143">
        <f t="shared" si="1"/>
        <v>1</v>
      </c>
      <c r="D16" s="169" t="s">
        <v>1850</v>
      </c>
      <c r="E16" s="169" t="s">
        <v>2415</v>
      </c>
      <c r="F16" s="169" t="s">
        <v>38</v>
      </c>
      <c r="G16" s="169" t="s">
        <v>39</v>
      </c>
      <c r="H16" s="169" t="s">
        <v>1943</v>
      </c>
      <c r="I16" s="170">
        <v>45160.540972222225</v>
      </c>
      <c r="J16" s="169" t="s">
        <v>1983</v>
      </c>
      <c r="K16" s="174">
        <v>45161.446527777778</v>
      </c>
      <c r="L16" s="171">
        <v>45161</v>
      </c>
      <c r="M16" s="177">
        <v>0.44652777777810115</v>
      </c>
      <c r="N16" s="169" t="s">
        <v>1984</v>
      </c>
      <c r="O16" s="169" t="s">
        <v>1985</v>
      </c>
      <c r="P16" s="172">
        <v>101</v>
      </c>
      <c r="Q16" s="172">
        <v>17.3</v>
      </c>
      <c r="R16" s="219"/>
      <c r="S16" s="219"/>
    </row>
    <row r="17" spans="1:19" x14ac:dyDescent="0.3">
      <c r="A17" s="154">
        <f t="shared" ref="A17:A80" si="2">C17</f>
        <v>1</v>
      </c>
      <c r="B17" s="154">
        <f t="shared" si="0"/>
        <v>1</v>
      </c>
      <c r="C17" s="143">
        <f t="shared" si="1"/>
        <v>1</v>
      </c>
      <c r="D17" s="169" t="s">
        <v>1850</v>
      </c>
      <c r="E17" s="169" t="s">
        <v>2415</v>
      </c>
      <c r="F17" s="169" t="s">
        <v>38</v>
      </c>
      <c r="G17" s="169" t="s">
        <v>39</v>
      </c>
      <c r="H17" s="169" t="s">
        <v>1943</v>
      </c>
      <c r="I17" s="170">
        <v>45160.540972222225</v>
      </c>
      <c r="J17" s="169" t="s">
        <v>1986</v>
      </c>
      <c r="K17" s="174">
        <v>45161.446527777778</v>
      </c>
      <c r="L17" s="171">
        <v>45161</v>
      </c>
      <c r="M17" s="177">
        <v>0.44652777777810115</v>
      </c>
      <c r="N17" s="169" t="s">
        <v>1987</v>
      </c>
      <c r="O17" s="169" t="s">
        <v>1988</v>
      </c>
      <c r="P17" s="172">
        <v>93</v>
      </c>
      <c r="Q17" s="172">
        <v>10.3</v>
      </c>
      <c r="R17" s="220"/>
      <c r="S17" s="220"/>
    </row>
    <row r="18" spans="1:19" x14ac:dyDescent="0.3">
      <c r="A18" s="154">
        <f t="shared" si="2"/>
        <v>2</v>
      </c>
      <c r="B18" s="154">
        <f t="shared" si="0"/>
        <v>2</v>
      </c>
      <c r="C18" s="143">
        <f t="shared" si="1"/>
        <v>2</v>
      </c>
      <c r="D18" s="169" t="s">
        <v>1850</v>
      </c>
      <c r="E18" s="169" t="s">
        <v>2416</v>
      </c>
      <c r="F18" s="169" t="s">
        <v>38</v>
      </c>
      <c r="G18" s="169" t="s">
        <v>39</v>
      </c>
      <c r="H18" s="169" t="s">
        <v>2127</v>
      </c>
      <c r="I18" s="170">
        <v>45160.540972222225</v>
      </c>
      <c r="J18" s="169" t="s">
        <v>2128</v>
      </c>
      <c r="K18" s="174">
        <v>45160.540972222225</v>
      </c>
      <c r="L18" s="171">
        <v>45160</v>
      </c>
      <c r="M18" s="177">
        <v>0.54097222222480923</v>
      </c>
      <c r="N18" s="169" t="s">
        <v>2129</v>
      </c>
      <c r="O18" s="169" t="s">
        <v>2130</v>
      </c>
      <c r="P18" s="172">
        <v>128</v>
      </c>
      <c r="Q18" s="172">
        <v>25.7</v>
      </c>
      <c r="R18" s="232" t="s">
        <v>2494</v>
      </c>
      <c r="S18" s="232" t="s">
        <v>2493</v>
      </c>
    </row>
    <row r="19" spans="1:19" x14ac:dyDescent="0.3">
      <c r="A19" s="154">
        <f t="shared" si="2"/>
        <v>2</v>
      </c>
      <c r="B19" s="154">
        <f t="shared" si="0"/>
        <v>2</v>
      </c>
      <c r="C19" s="143">
        <f t="shared" si="1"/>
        <v>2</v>
      </c>
      <c r="D19" s="169" t="s">
        <v>1850</v>
      </c>
      <c r="E19" s="169" t="s">
        <v>2416</v>
      </c>
      <c r="F19" s="169" t="s">
        <v>38</v>
      </c>
      <c r="G19" s="169" t="s">
        <v>39</v>
      </c>
      <c r="H19" s="169" t="s">
        <v>2127</v>
      </c>
      <c r="I19" s="170">
        <v>45160.540972222225</v>
      </c>
      <c r="J19" s="169" t="s">
        <v>2131</v>
      </c>
      <c r="K19" s="174">
        <v>45160.540972222225</v>
      </c>
      <c r="L19" s="171">
        <v>45160</v>
      </c>
      <c r="M19" s="177">
        <v>0.54097222222480923</v>
      </c>
      <c r="N19" s="169" t="s">
        <v>2132</v>
      </c>
      <c r="O19" s="169" t="s">
        <v>2133</v>
      </c>
      <c r="P19" s="172">
        <v>114</v>
      </c>
      <c r="Q19" s="172">
        <v>20.100000000000001</v>
      </c>
      <c r="R19" s="219"/>
      <c r="S19" s="219"/>
    </row>
    <row r="20" spans="1:19" x14ac:dyDescent="0.3">
      <c r="A20" s="154">
        <f t="shared" si="2"/>
        <v>2</v>
      </c>
      <c r="B20" s="154">
        <f t="shared" si="0"/>
        <v>2</v>
      </c>
      <c r="C20" s="143">
        <f t="shared" si="1"/>
        <v>2</v>
      </c>
      <c r="D20" s="169" t="s">
        <v>1850</v>
      </c>
      <c r="E20" s="169" t="s">
        <v>2416</v>
      </c>
      <c r="F20" s="169" t="s">
        <v>38</v>
      </c>
      <c r="G20" s="169" t="s">
        <v>39</v>
      </c>
      <c r="H20" s="169" t="s">
        <v>2127</v>
      </c>
      <c r="I20" s="170">
        <v>45160.540972222225</v>
      </c>
      <c r="J20" s="169" t="s">
        <v>2134</v>
      </c>
      <c r="K20" s="174">
        <v>45160.540972222225</v>
      </c>
      <c r="L20" s="171">
        <v>45160</v>
      </c>
      <c r="M20" s="177">
        <v>0.54097222222480923</v>
      </c>
      <c r="N20" s="169" t="s">
        <v>2135</v>
      </c>
      <c r="O20" s="169" t="s">
        <v>2136</v>
      </c>
      <c r="P20" s="172">
        <v>125</v>
      </c>
      <c r="Q20" s="172">
        <v>25.6</v>
      </c>
      <c r="R20" s="219"/>
      <c r="S20" s="219"/>
    </row>
    <row r="21" spans="1:19" x14ac:dyDescent="0.3">
      <c r="A21" s="154">
        <f t="shared" si="2"/>
        <v>2</v>
      </c>
      <c r="B21" s="154">
        <f t="shared" si="0"/>
        <v>2</v>
      </c>
      <c r="C21" s="143">
        <f t="shared" si="1"/>
        <v>2</v>
      </c>
      <c r="D21" s="169" t="s">
        <v>1850</v>
      </c>
      <c r="E21" s="169" t="s">
        <v>2416</v>
      </c>
      <c r="F21" s="169" t="s">
        <v>38</v>
      </c>
      <c r="G21" s="169" t="s">
        <v>39</v>
      </c>
      <c r="H21" s="169" t="s">
        <v>2127</v>
      </c>
      <c r="I21" s="170">
        <v>45160.540972222225</v>
      </c>
      <c r="J21" s="169" t="s">
        <v>2137</v>
      </c>
      <c r="K21" s="174">
        <v>45160.540972222225</v>
      </c>
      <c r="L21" s="171">
        <v>45160</v>
      </c>
      <c r="M21" s="177">
        <v>0.54097222222480923</v>
      </c>
      <c r="N21" s="169" t="s">
        <v>2138</v>
      </c>
      <c r="O21" s="169" t="s">
        <v>2139</v>
      </c>
      <c r="P21" s="172">
        <v>111</v>
      </c>
      <c r="Q21" s="172">
        <v>17.7</v>
      </c>
      <c r="R21" s="219"/>
      <c r="S21" s="219"/>
    </row>
    <row r="22" spans="1:19" x14ac:dyDescent="0.3">
      <c r="A22" s="154">
        <f t="shared" si="2"/>
        <v>2</v>
      </c>
      <c r="B22" s="154">
        <f t="shared" si="0"/>
        <v>2</v>
      </c>
      <c r="C22" s="143">
        <f t="shared" si="1"/>
        <v>2</v>
      </c>
      <c r="D22" s="169" t="s">
        <v>1850</v>
      </c>
      <c r="E22" s="169" t="s">
        <v>2416</v>
      </c>
      <c r="F22" s="169" t="s">
        <v>38</v>
      </c>
      <c r="G22" s="169" t="s">
        <v>39</v>
      </c>
      <c r="H22" s="169" t="s">
        <v>2127</v>
      </c>
      <c r="I22" s="170">
        <v>45160.540972222225</v>
      </c>
      <c r="J22" s="169" t="s">
        <v>2140</v>
      </c>
      <c r="K22" s="174">
        <v>45160.540972222225</v>
      </c>
      <c r="L22" s="171">
        <v>45160</v>
      </c>
      <c r="M22" s="177">
        <v>0.54097222222480923</v>
      </c>
      <c r="N22" s="169" t="s">
        <v>2141</v>
      </c>
      <c r="O22" s="169" t="s">
        <v>2142</v>
      </c>
      <c r="P22" s="172">
        <v>105</v>
      </c>
      <c r="Q22" s="172">
        <v>13.1</v>
      </c>
      <c r="R22" s="219"/>
      <c r="S22" s="219"/>
    </row>
    <row r="23" spans="1:19" x14ac:dyDescent="0.3">
      <c r="A23" s="154">
        <f t="shared" si="2"/>
        <v>2</v>
      </c>
      <c r="B23" s="154">
        <f t="shared" si="0"/>
        <v>2</v>
      </c>
      <c r="C23" s="143">
        <f t="shared" si="1"/>
        <v>2</v>
      </c>
      <c r="D23" s="169" t="s">
        <v>1850</v>
      </c>
      <c r="E23" s="169" t="s">
        <v>2416</v>
      </c>
      <c r="F23" s="169" t="s">
        <v>38</v>
      </c>
      <c r="G23" s="169" t="s">
        <v>39</v>
      </c>
      <c r="H23" s="169" t="s">
        <v>2127</v>
      </c>
      <c r="I23" s="170">
        <v>45160.540972222225</v>
      </c>
      <c r="J23" s="169" t="s">
        <v>2143</v>
      </c>
      <c r="K23" s="174">
        <v>45160.540972222225</v>
      </c>
      <c r="L23" s="171">
        <v>45160</v>
      </c>
      <c r="M23" s="177">
        <v>0.54097222222480923</v>
      </c>
      <c r="N23" s="169" t="s">
        <v>2144</v>
      </c>
      <c r="O23" s="169" t="s">
        <v>2145</v>
      </c>
      <c r="P23" s="172">
        <v>95</v>
      </c>
      <c r="Q23" s="172">
        <v>10.7</v>
      </c>
      <c r="R23" s="219"/>
      <c r="S23" s="219"/>
    </row>
    <row r="24" spans="1:19" x14ac:dyDescent="0.3">
      <c r="A24" s="154">
        <f t="shared" si="2"/>
        <v>2</v>
      </c>
      <c r="B24" s="154">
        <f t="shared" si="0"/>
        <v>2</v>
      </c>
      <c r="C24" s="143">
        <f t="shared" si="1"/>
        <v>2</v>
      </c>
      <c r="D24" s="169" t="s">
        <v>1850</v>
      </c>
      <c r="E24" s="169" t="s">
        <v>2416</v>
      </c>
      <c r="F24" s="169" t="s">
        <v>38</v>
      </c>
      <c r="G24" s="169" t="s">
        <v>39</v>
      </c>
      <c r="H24" s="169" t="s">
        <v>2127</v>
      </c>
      <c r="I24" s="170">
        <v>45160.540972222225</v>
      </c>
      <c r="J24" s="169" t="s">
        <v>2146</v>
      </c>
      <c r="K24" s="174">
        <v>45160.587500000001</v>
      </c>
      <c r="L24" s="171">
        <v>45160</v>
      </c>
      <c r="M24" s="177">
        <v>0.58750000000145519</v>
      </c>
      <c r="N24" s="169" t="s">
        <v>2147</v>
      </c>
      <c r="O24" s="169" t="s">
        <v>2148</v>
      </c>
      <c r="P24" s="172">
        <v>118</v>
      </c>
      <c r="Q24" s="172">
        <v>21.4</v>
      </c>
      <c r="R24" s="219"/>
      <c r="S24" s="219"/>
    </row>
    <row r="25" spans="1:19" x14ac:dyDescent="0.3">
      <c r="A25" s="154">
        <f t="shared" si="2"/>
        <v>2</v>
      </c>
      <c r="B25" s="154">
        <f t="shared" si="0"/>
        <v>2</v>
      </c>
      <c r="C25" s="143">
        <f t="shared" si="1"/>
        <v>2</v>
      </c>
      <c r="D25" s="169" t="s">
        <v>1850</v>
      </c>
      <c r="E25" s="169" t="s">
        <v>2416</v>
      </c>
      <c r="F25" s="169" t="s">
        <v>38</v>
      </c>
      <c r="G25" s="169" t="s">
        <v>39</v>
      </c>
      <c r="H25" s="169" t="s">
        <v>2127</v>
      </c>
      <c r="I25" s="170">
        <v>45160.540972222225</v>
      </c>
      <c r="J25" s="169" t="s">
        <v>2149</v>
      </c>
      <c r="K25" s="174">
        <v>45160.587500000001</v>
      </c>
      <c r="L25" s="171">
        <v>45160</v>
      </c>
      <c r="M25" s="177">
        <v>0.58750000000145519</v>
      </c>
      <c r="N25" s="169" t="s">
        <v>2150</v>
      </c>
      <c r="O25" s="169" t="s">
        <v>2151</v>
      </c>
      <c r="P25" s="172">
        <v>103</v>
      </c>
      <c r="Q25" s="172">
        <v>11.8</v>
      </c>
      <c r="R25" s="219"/>
      <c r="S25" s="219"/>
    </row>
    <row r="26" spans="1:19" x14ac:dyDescent="0.3">
      <c r="A26" s="154">
        <f t="shared" si="2"/>
        <v>2</v>
      </c>
      <c r="B26" s="154">
        <f t="shared" si="0"/>
        <v>2</v>
      </c>
      <c r="C26" s="143">
        <f t="shared" si="1"/>
        <v>2</v>
      </c>
      <c r="D26" s="169" t="s">
        <v>1850</v>
      </c>
      <c r="E26" s="169" t="s">
        <v>2416</v>
      </c>
      <c r="F26" s="169" t="s">
        <v>38</v>
      </c>
      <c r="G26" s="169" t="s">
        <v>39</v>
      </c>
      <c r="H26" s="169" t="s">
        <v>2127</v>
      </c>
      <c r="I26" s="170">
        <v>45160.540972222225</v>
      </c>
      <c r="J26" s="169" t="s">
        <v>2152</v>
      </c>
      <c r="K26" s="174">
        <v>45160.587500000001</v>
      </c>
      <c r="L26" s="171">
        <v>45160</v>
      </c>
      <c r="M26" s="177">
        <v>0.58750000000145519</v>
      </c>
      <c r="N26" s="169" t="s">
        <v>2153</v>
      </c>
      <c r="O26" s="169" t="s">
        <v>2154</v>
      </c>
      <c r="P26" s="172">
        <v>96</v>
      </c>
      <c r="Q26" s="172">
        <v>9.8000000000000007</v>
      </c>
      <c r="R26" s="219"/>
      <c r="S26" s="219"/>
    </row>
    <row r="27" spans="1:19" x14ac:dyDescent="0.3">
      <c r="A27" s="154">
        <f t="shared" si="2"/>
        <v>2</v>
      </c>
      <c r="B27" s="154">
        <f t="shared" si="0"/>
        <v>2</v>
      </c>
      <c r="C27" s="143">
        <f t="shared" si="1"/>
        <v>2</v>
      </c>
      <c r="D27" s="169" t="s">
        <v>1850</v>
      </c>
      <c r="E27" s="169" t="s">
        <v>2416</v>
      </c>
      <c r="F27" s="169" t="s">
        <v>38</v>
      </c>
      <c r="G27" s="169" t="s">
        <v>39</v>
      </c>
      <c r="H27" s="169" t="s">
        <v>2127</v>
      </c>
      <c r="I27" s="170">
        <v>45160.540972222225</v>
      </c>
      <c r="J27" s="169" t="s">
        <v>2155</v>
      </c>
      <c r="K27" s="174">
        <v>45160.63958333333</v>
      </c>
      <c r="L27" s="171">
        <v>45160</v>
      </c>
      <c r="M27" s="177">
        <v>0.63958333332993789</v>
      </c>
      <c r="N27" s="169" t="s">
        <v>2156</v>
      </c>
      <c r="O27" s="169" t="s">
        <v>2157</v>
      </c>
      <c r="P27" s="172">
        <v>93</v>
      </c>
      <c r="Q27" s="172">
        <v>9.6999999999999993</v>
      </c>
      <c r="R27" s="219"/>
      <c r="S27" s="219"/>
    </row>
    <row r="28" spans="1:19" x14ac:dyDescent="0.3">
      <c r="A28" s="154">
        <f t="shared" si="2"/>
        <v>2</v>
      </c>
      <c r="B28" s="154">
        <f t="shared" si="0"/>
        <v>2</v>
      </c>
      <c r="C28" s="143">
        <f t="shared" si="1"/>
        <v>2</v>
      </c>
      <c r="D28" s="169" t="s">
        <v>1850</v>
      </c>
      <c r="E28" s="169" t="s">
        <v>2416</v>
      </c>
      <c r="F28" s="169" t="s">
        <v>38</v>
      </c>
      <c r="G28" s="169" t="s">
        <v>39</v>
      </c>
      <c r="H28" s="169" t="s">
        <v>2127</v>
      </c>
      <c r="I28" s="170">
        <v>45160.540972222225</v>
      </c>
      <c r="J28" s="169" t="s">
        <v>2158</v>
      </c>
      <c r="K28" s="174">
        <v>45160.63958333333</v>
      </c>
      <c r="L28" s="171">
        <v>45160</v>
      </c>
      <c r="M28" s="177">
        <v>0.63958333332993789</v>
      </c>
      <c r="N28" s="169" t="s">
        <v>2159</v>
      </c>
      <c r="O28" s="169" t="s">
        <v>2160</v>
      </c>
      <c r="P28" s="172">
        <v>110</v>
      </c>
      <c r="Q28" s="172">
        <v>18.899999999999999</v>
      </c>
      <c r="R28" s="219"/>
      <c r="S28" s="219"/>
    </row>
    <row r="29" spans="1:19" x14ac:dyDescent="0.3">
      <c r="A29" s="154">
        <f t="shared" si="2"/>
        <v>2</v>
      </c>
      <c r="B29" s="154">
        <f t="shared" si="0"/>
        <v>2</v>
      </c>
      <c r="C29" s="143">
        <f t="shared" si="1"/>
        <v>2</v>
      </c>
      <c r="D29" s="169" t="s">
        <v>1850</v>
      </c>
      <c r="E29" s="169" t="s">
        <v>2416</v>
      </c>
      <c r="F29" s="169" t="s">
        <v>38</v>
      </c>
      <c r="G29" s="169" t="s">
        <v>39</v>
      </c>
      <c r="H29" s="169" t="s">
        <v>2127</v>
      </c>
      <c r="I29" s="170">
        <v>45160.540972222225</v>
      </c>
      <c r="J29" s="169" t="s">
        <v>2161</v>
      </c>
      <c r="K29" s="174">
        <v>45161.446527777778</v>
      </c>
      <c r="L29" s="171">
        <v>45161</v>
      </c>
      <c r="M29" s="177">
        <v>0.44652777777810115</v>
      </c>
      <c r="N29" s="169" t="s">
        <v>2162</v>
      </c>
      <c r="O29" s="169" t="s">
        <v>2163</v>
      </c>
      <c r="P29" s="172">
        <v>120</v>
      </c>
      <c r="Q29" s="172">
        <v>20.8</v>
      </c>
      <c r="R29" s="219"/>
      <c r="S29" s="219"/>
    </row>
    <row r="30" spans="1:19" x14ac:dyDescent="0.3">
      <c r="A30" s="154">
        <f t="shared" si="2"/>
        <v>2</v>
      </c>
      <c r="B30" s="154">
        <f t="shared" si="0"/>
        <v>2</v>
      </c>
      <c r="C30" s="143">
        <f t="shared" si="1"/>
        <v>2</v>
      </c>
      <c r="D30" s="169" t="s">
        <v>1850</v>
      </c>
      <c r="E30" s="169" t="s">
        <v>2416</v>
      </c>
      <c r="F30" s="169" t="s">
        <v>38</v>
      </c>
      <c r="G30" s="169" t="s">
        <v>39</v>
      </c>
      <c r="H30" s="169" t="s">
        <v>2127</v>
      </c>
      <c r="I30" s="170">
        <v>45160.540972222225</v>
      </c>
      <c r="J30" s="169" t="s">
        <v>2164</v>
      </c>
      <c r="K30" s="174">
        <v>45161.446527777778</v>
      </c>
      <c r="L30" s="171">
        <v>45161</v>
      </c>
      <c r="M30" s="177">
        <v>0.44652777777810115</v>
      </c>
      <c r="N30" s="169" t="s">
        <v>2165</v>
      </c>
      <c r="O30" s="169" t="s">
        <v>2166</v>
      </c>
      <c r="P30" s="172">
        <v>97</v>
      </c>
      <c r="Q30" s="172">
        <v>10.8</v>
      </c>
      <c r="R30" s="219"/>
      <c r="S30" s="219"/>
    </row>
    <row r="31" spans="1:19" x14ac:dyDescent="0.3">
      <c r="A31" s="154">
        <f t="shared" si="2"/>
        <v>2</v>
      </c>
      <c r="B31" s="154">
        <f t="shared" si="0"/>
        <v>2</v>
      </c>
      <c r="C31" s="143">
        <f t="shared" si="1"/>
        <v>2</v>
      </c>
      <c r="D31" s="169" t="s">
        <v>1850</v>
      </c>
      <c r="E31" s="169" t="s">
        <v>2416</v>
      </c>
      <c r="F31" s="169" t="s">
        <v>38</v>
      </c>
      <c r="G31" s="169" t="s">
        <v>39</v>
      </c>
      <c r="H31" s="169" t="s">
        <v>2127</v>
      </c>
      <c r="I31" s="170">
        <v>45160.540972222225</v>
      </c>
      <c r="J31" s="169" t="s">
        <v>2167</v>
      </c>
      <c r="K31" s="174">
        <v>45161.446527777778</v>
      </c>
      <c r="L31" s="171">
        <v>45161</v>
      </c>
      <c r="M31" s="177">
        <v>0.44652777777810115</v>
      </c>
      <c r="N31" s="169" t="s">
        <v>2168</v>
      </c>
      <c r="O31" s="169" t="s">
        <v>2169</v>
      </c>
      <c r="P31" s="172">
        <v>99</v>
      </c>
      <c r="Q31" s="172">
        <v>13.5</v>
      </c>
      <c r="R31" s="219"/>
      <c r="S31" s="219"/>
    </row>
    <row r="32" spans="1:19" x14ac:dyDescent="0.3">
      <c r="A32" s="154">
        <f t="shared" si="2"/>
        <v>2</v>
      </c>
      <c r="B32" s="154">
        <f t="shared" si="0"/>
        <v>2</v>
      </c>
      <c r="C32" s="143">
        <f t="shared" si="1"/>
        <v>2</v>
      </c>
      <c r="D32" s="169" t="s">
        <v>1850</v>
      </c>
      <c r="E32" s="169" t="s">
        <v>2416</v>
      </c>
      <c r="F32" s="169" t="s">
        <v>38</v>
      </c>
      <c r="G32" s="169" t="s">
        <v>39</v>
      </c>
      <c r="H32" s="169" t="s">
        <v>2127</v>
      </c>
      <c r="I32" s="170">
        <v>45160.540972222225</v>
      </c>
      <c r="J32" s="169" t="s">
        <v>2170</v>
      </c>
      <c r="K32" s="174">
        <v>45161.446527777778</v>
      </c>
      <c r="L32" s="171">
        <v>45161</v>
      </c>
      <c r="M32" s="177">
        <v>0.44652777777810115</v>
      </c>
      <c r="N32" s="169" t="s">
        <v>2171</v>
      </c>
      <c r="O32" s="169" t="s">
        <v>2172</v>
      </c>
      <c r="P32" s="172">
        <v>93</v>
      </c>
      <c r="Q32" s="172">
        <v>10.8</v>
      </c>
      <c r="R32" s="220"/>
      <c r="S32" s="220"/>
    </row>
    <row r="33" spans="1:19" x14ac:dyDescent="0.3">
      <c r="A33" s="154">
        <f t="shared" si="2"/>
        <v>3</v>
      </c>
      <c r="B33" s="154">
        <f t="shared" si="0"/>
        <v>3</v>
      </c>
      <c r="C33" s="143">
        <f t="shared" si="1"/>
        <v>3</v>
      </c>
      <c r="D33" s="169" t="s">
        <v>1850</v>
      </c>
      <c r="E33" s="169" t="s">
        <v>2417</v>
      </c>
      <c r="F33" s="169" t="s">
        <v>38</v>
      </c>
      <c r="G33" s="169" t="s">
        <v>39</v>
      </c>
      <c r="H33" s="169" t="s">
        <v>2311</v>
      </c>
      <c r="I33" s="170">
        <v>45160.540972222225</v>
      </c>
      <c r="J33" s="169" t="s">
        <v>2312</v>
      </c>
      <c r="K33" s="174">
        <v>45160.540972222225</v>
      </c>
      <c r="L33" s="171">
        <v>45160</v>
      </c>
      <c r="M33" s="177">
        <v>0.54097222222480923</v>
      </c>
      <c r="N33" s="169" t="s">
        <v>2313</v>
      </c>
      <c r="O33" s="169" t="s">
        <v>2314</v>
      </c>
      <c r="P33" s="172">
        <v>119</v>
      </c>
      <c r="Q33" s="172">
        <v>24.4</v>
      </c>
      <c r="R33" s="232" t="s">
        <v>2495</v>
      </c>
      <c r="S33" s="232" t="s">
        <v>2493</v>
      </c>
    </row>
    <row r="34" spans="1:19" x14ac:dyDescent="0.3">
      <c r="A34" s="154">
        <f t="shared" si="2"/>
        <v>3</v>
      </c>
      <c r="B34" s="154">
        <f t="shared" si="0"/>
        <v>3</v>
      </c>
      <c r="C34" s="143">
        <f t="shared" si="1"/>
        <v>3</v>
      </c>
      <c r="D34" s="169" t="s">
        <v>1850</v>
      </c>
      <c r="E34" s="169" t="s">
        <v>2417</v>
      </c>
      <c r="F34" s="169" t="s">
        <v>38</v>
      </c>
      <c r="G34" s="169" t="s">
        <v>39</v>
      </c>
      <c r="H34" s="169" t="s">
        <v>2311</v>
      </c>
      <c r="I34" s="170">
        <v>45160.540972222225</v>
      </c>
      <c r="J34" s="169" t="s">
        <v>2315</v>
      </c>
      <c r="K34" s="174">
        <v>45160.540972222225</v>
      </c>
      <c r="L34" s="171">
        <v>45160</v>
      </c>
      <c r="M34" s="177">
        <v>0.54097222222480923</v>
      </c>
      <c r="N34" s="169" t="s">
        <v>2316</v>
      </c>
      <c r="O34" s="169" t="s">
        <v>2317</v>
      </c>
      <c r="P34" s="172">
        <v>100</v>
      </c>
      <c r="Q34" s="172">
        <v>14.8</v>
      </c>
      <c r="R34" s="219"/>
      <c r="S34" s="219"/>
    </row>
    <row r="35" spans="1:19" x14ac:dyDescent="0.3">
      <c r="A35" s="154">
        <f t="shared" si="2"/>
        <v>3</v>
      </c>
      <c r="B35" s="154">
        <f t="shared" si="0"/>
        <v>3</v>
      </c>
      <c r="C35" s="143">
        <f t="shared" si="1"/>
        <v>3</v>
      </c>
      <c r="D35" s="169" t="s">
        <v>1850</v>
      </c>
      <c r="E35" s="169" t="s">
        <v>2417</v>
      </c>
      <c r="F35" s="169" t="s">
        <v>38</v>
      </c>
      <c r="G35" s="169" t="s">
        <v>39</v>
      </c>
      <c r="H35" s="169" t="s">
        <v>2311</v>
      </c>
      <c r="I35" s="170">
        <v>45160.540972222225</v>
      </c>
      <c r="J35" s="169" t="s">
        <v>2318</v>
      </c>
      <c r="K35" s="174">
        <v>45160.540972222225</v>
      </c>
      <c r="L35" s="171">
        <v>45160</v>
      </c>
      <c r="M35" s="177">
        <v>0.54097222222480923</v>
      </c>
      <c r="N35" s="169" t="s">
        <v>2319</v>
      </c>
      <c r="O35" s="169" t="s">
        <v>2320</v>
      </c>
      <c r="P35" s="172">
        <v>94</v>
      </c>
      <c r="Q35" s="172">
        <v>10.5</v>
      </c>
      <c r="R35" s="219"/>
      <c r="S35" s="219"/>
    </row>
    <row r="36" spans="1:19" x14ac:dyDescent="0.3">
      <c r="A36" s="154">
        <f t="shared" si="2"/>
        <v>3</v>
      </c>
      <c r="B36" s="154">
        <f t="shared" si="0"/>
        <v>3</v>
      </c>
      <c r="C36" s="143">
        <f t="shared" si="1"/>
        <v>3</v>
      </c>
      <c r="D36" s="169" t="s">
        <v>1850</v>
      </c>
      <c r="E36" s="169" t="s">
        <v>2417</v>
      </c>
      <c r="F36" s="169" t="s">
        <v>38</v>
      </c>
      <c r="G36" s="169" t="s">
        <v>39</v>
      </c>
      <c r="H36" s="169" t="s">
        <v>2311</v>
      </c>
      <c r="I36" s="170">
        <v>45160.540972222225</v>
      </c>
      <c r="J36" s="169" t="s">
        <v>2321</v>
      </c>
      <c r="K36" s="174">
        <v>45160.616666666669</v>
      </c>
      <c r="L36" s="171">
        <v>45160</v>
      </c>
      <c r="M36" s="177">
        <v>0.61666666666860692</v>
      </c>
      <c r="N36" s="169" t="s">
        <v>2322</v>
      </c>
      <c r="O36" s="169" t="s">
        <v>2323</v>
      </c>
      <c r="P36" s="172">
        <v>95</v>
      </c>
      <c r="Q36" s="172">
        <v>11.4</v>
      </c>
      <c r="R36" s="219"/>
      <c r="S36" s="219"/>
    </row>
    <row r="37" spans="1:19" x14ac:dyDescent="0.3">
      <c r="A37" s="154">
        <f t="shared" si="2"/>
        <v>3</v>
      </c>
      <c r="B37" s="154">
        <f t="shared" si="0"/>
        <v>3</v>
      </c>
      <c r="C37" s="143">
        <f t="shared" si="1"/>
        <v>3</v>
      </c>
      <c r="D37" s="169" t="s">
        <v>1850</v>
      </c>
      <c r="E37" s="169" t="s">
        <v>2417</v>
      </c>
      <c r="F37" s="169" t="s">
        <v>38</v>
      </c>
      <c r="G37" s="169" t="s">
        <v>39</v>
      </c>
      <c r="H37" s="169" t="s">
        <v>2311</v>
      </c>
      <c r="I37" s="170">
        <v>45160.540972222225</v>
      </c>
      <c r="J37" s="169" t="s">
        <v>2324</v>
      </c>
      <c r="K37" s="174">
        <v>45160.63958333333</v>
      </c>
      <c r="L37" s="171">
        <v>45160</v>
      </c>
      <c r="M37" s="177">
        <v>0.63958333332993789</v>
      </c>
      <c r="N37" s="169" t="s">
        <v>2325</v>
      </c>
      <c r="O37" s="169" t="s">
        <v>2326</v>
      </c>
      <c r="P37" s="172">
        <v>98</v>
      </c>
      <c r="Q37" s="172">
        <v>11.9</v>
      </c>
      <c r="R37" s="219"/>
      <c r="S37" s="219"/>
    </row>
    <row r="38" spans="1:19" x14ac:dyDescent="0.3">
      <c r="A38" s="154">
        <f t="shared" si="2"/>
        <v>3</v>
      </c>
      <c r="B38" s="154">
        <f t="shared" si="0"/>
        <v>3</v>
      </c>
      <c r="C38" s="143">
        <f t="shared" si="1"/>
        <v>3</v>
      </c>
      <c r="D38" s="169" t="s">
        <v>1850</v>
      </c>
      <c r="E38" s="169" t="s">
        <v>2417</v>
      </c>
      <c r="F38" s="169" t="s">
        <v>38</v>
      </c>
      <c r="G38" s="169" t="s">
        <v>39</v>
      </c>
      <c r="H38" s="169" t="s">
        <v>2311</v>
      </c>
      <c r="I38" s="170">
        <v>45160.540972222225</v>
      </c>
      <c r="J38" s="169" t="s">
        <v>2327</v>
      </c>
      <c r="K38" s="174">
        <v>45160.63958333333</v>
      </c>
      <c r="L38" s="171">
        <v>45160</v>
      </c>
      <c r="M38" s="177">
        <v>0.63958333332993789</v>
      </c>
      <c r="N38" s="169" t="s">
        <v>2328</v>
      </c>
      <c r="O38" s="169" t="s">
        <v>2329</v>
      </c>
      <c r="P38" s="172">
        <v>93</v>
      </c>
      <c r="Q38" s="172">
        <v>10.1</v>
      </c>
      <c r="R38" s="219"/>
      <c r="S38" s="219"/>
    </row>
    <row r="39" spans="1:19" x14ac:dyDescent="0.3">
      <c r="A39" s="154">
        <f t="shared" si="2"/>
        <v>3</v>
      </c>
      <c r="B39" s="154">
        <f t="shared" si="0"/>
        <v>3</v>
      </c>
      <c r="C39" s="143">
        <f t="shared" si="1"/>
        <v>3</v>
      </c>
      <c r="D39" s="169" t="s">
        <v>1850</v>
      </c>
      <c r="E39" s="169" t="s">
        <v>2417</v>
      </c>
      <c r="F39" s="169" t="s">
        <v>38</v>
      </c>
      <c r="G39" s="169" t="s">
        <v>39</v>
      </c>
      <c r="H39" s="169" t="s">
        <v>2311</v>
      </c>
      <c r="I39" s="170">
        <v>45160.540972222225</v>
      </c>
      <c r="J39" s="169" t="s">
        <v>2330</v>
      </c>
      <c r="K39" s="174">
        <v>45160.63958333333</v>
      </c>
      <c r="L39" s="171">
        <v>45160</v>
      </c>
      <c r="M39" s="177">
        <v>0.63958333332993789</v>
      </c>
      <c r="N39" s="169" t="s">
        <v>2331</v>
      </c>
      <c r="O39" s="169" t="s">
        <v>2332</v>
      </c>
      <c r="P39" s="172">
        <v>121</v>
      </c>
      <c r="Q39" s="172">
        <v>21.8</v>
      </c>
      <c r="R39" s="219"/>
      <c r="S39" s="219"/>
    </row>
    <row r="40" spans="1:19" x14ac:dyDescent="0.3">
      <c r="A40" s="154">
        <f t="shared" si="2"/>
        <v>3</v>
      </c>
      <c r="B40" s="154">
        <f t="shared" si="0"/>
        <v>3</v>
      </c>
      <c r="C40" s="143">
        <f t="shared" si="1"/>
        <v>3</v>
      </c>
      <c r="D40" s="169" t="s">
        <v>1850</v>
      </c>
      <c r="E40" s="169" t="s">
        <v>2417</v>
      </c>
      <c r="F40" s="169" t="s">
        <v>38</v>
      </c>
      <c r="G40" s="169" t="s">
        <v>39</v>
      </c>
      <c r="H40" s="169" t="s">
        <v>2311</v>
      </c>
      <c r="I40" s="170">
        <v>45160.540972222225</v>
      </c>
      <c r="J40" s="169" t="s">
        <v>2333</v>
      </c>
      <c r="K40" s="174">
        <v>45161.446527777778</v>
      </c>
      <c r="L40" s="171">
        <v>45161</v>
      </c>
      <c r="M40" s="177">
        <v>0.44652777777810115</v>
      </c>
      <c r="N40" s="169" t="s">
        <v>2334</v>
      </c>
      <c r="O40" s="169" t="s">
        <v>2335</v>
      </c>
      <c r="P40" s="172">
        <v>131</v>
      </c>
      <c r="Q40" s="172">
        <v>26.8</v>
      </c>
      <c r="R40" s="219"/>
      <c r="S40" s="219"/>
    </row>
    <row r="41" spans="1:19" x14ac:dyDescent="0.3">
      <c r="A41" s="154">
        <f t="shared" si="2"/>
        <v>3</v>
      </c>
      <c r="B41" s="154">
        <f t="shared" si="0"/>
        <v>3</v>
      </c>
      <c r="C41" s="143">
        <f t="shared" si="1"/>
        <v>3</v>
      </c>
      <c r="D41" s="169" t="s">
        <v>1850</v>
      </c>
      <c r="E41" s="169" t="s">
        <v>2417</v>
      </c>
      <c r="F41" s="169" t="s">
        <v>38</v>
      </c>
      <c r="G41" s="169" t="s">
        <v>39</v>
      </c>
      <c r="H41" s="169" t="s">
        <v>2311</v>
      </c>
      <c r="I41" s="170">
        <v>45160.540972222225</v>
      </c>
      <c r="J41" s="169" t="s">
        <v>2336</v>
      </c>
      <c r="K41" s="174">
        <v>45161.446527777778</v>
      </c>
      <c r="L41" s="171">
        <v>45161</v>
      </c>
      <c r="M41" s="177">
        <v>0.44652777777810115</v>
      </c>
      <c r="N41" s="169" t="s">
        <v>2337</v>
      </c>
      <c r="O41" s="169" t="s">
        <v>2338</v>
      </c>
      <c r="P41" s="172">
        <v>103</v>
      </c>
      <c r="Q41" s="172">
        <v>15.6</v>
      </c>
      <c r="R41" s="219"/>
      <c r="S41" s="219"/>
    </row>
    <row r="42" spans="1:19" x14ac:dyDescent="0.3">
      <c r="A42" s="154">
        <f t="shared" si="2"/>
        <v>3</v>
      </c>
      <c r="B42" s="154">
        <f t="shared" si="0"/>
        <v>3</v>
      </c>
      <c r="C42" s="143">
        <f t="shared" si="1"/>
        <v>3</v>
      </c>
      <c r="D42" s="169" t="s">
        <v>1850</v>
      </c>
      <c r="E42" s="169" t="s">
        <v>2417</v>
      </c>
      <c r="F42" s="169" t="s">
        <v>38</v>
      </c>
      <c r="G42" s="169" t="s">
        <v>39</v>
      </c>
      <c r="H42" s="169" t="s">
        <v>2311</v>
      </c>
      <c r="I42" s="170">
        <v>45160.540972222225</v>
      </c>
      <c r="J42" s="169" t="s">
        <v>2339</v>
      </c>
      <c r="K42" s="174">
        <v>45161.446527777778</v>
      </c>
      <c r="L42" s="171">
        <v>45161</v>
      </c>
      <c r="M42" s="177">
        <v>0.44652777777810115</v>
      </c>
      <c r="N42" s="169" t="s">
        <v>2340</v>
      </c>
      <c r="O42" s="169" t="s">
        <v>2341</v>
      </c>
      <c r="P42" s="172">
        <v>114</v>
      </c>
      <c r="Q42" s="172">
        <v>17.899999999999999</v>
      </c>
      <c r="R42" s="219"/>
      <c r="S42" s="219"/>
    </row>
    <row r="43" spans="1:19" x14ac:dyDescent="0.3">
      <c r="A43" s="154">
        <f t="shared" si="2"/>
        <v>3</v>
      </c>
      <c r="B43" s="154">
        <f t="shared" si="0"/>
        <v>3</v>
      </c>
      <c r="C43" s="143">
        <f t="shared" si="1"/>
        <v>3</v>
      </c>
      <c r="D43" s="169" t="s">
        <v>1850</v>
      </c>
      <c r="E43" s="169" t="s">
        <v>2417</v>
      </c>
      <c r="F43" s="169" t="s">
        <v>38</v>
      </c>
      <c r="G43" s="169" t="s">
        <v>39</v>
      </c>
      <c r="H43" s="169" t="s">
        <v>2311</v>
      </c>
      <c r="I43" s="170">
        <v>45160.540972222225</v>
      </c>
      <c r="J43" s="169" t="s">
        <v>2342</v>
      </c>
      <c r="K43" s="174">
        <v>45161.446527777778</v>
      </c>
      <c r="L43" s="171">
        <v>45161</v>
      </c>
      <c r="M43" s="177">
        <v>0.44652777777810115</v>
      </c>
      <c r="N43" s="169" t="s">
        <v>2343</v>
      </c>
      <c r="O43" s="169" t="s">
        <v>2344</v>
      </c>
      <c r="P43" s="172">
        <v>110</v>
      </c>
      <c r="Q43" s="172">
        <v>16.8</v>
      </c>
      <c r="R43" s="219"/>
      <c r="S43" s="219"/>
    </row>
    <row r="44" spans="1:19" x14ac:dyDescent="0.3">
      <c r="A44" s="154">
        <f t="shared" si="2"/>
        <v>3</v>
      </c>
      <c r="B44" s="154">
        <f t="shared" si="0"/>
        <v>3</v>
      </c>
      <c r="C44" s="143">
        <f t="shared" si="1"/>
        <v>3</v>
      </c>
      <c r="D44" s="169" t="s">
        <v>1850</v>
      </c>
      <c r="E44" s="169" t="s">
        <v>2417</v>
      </c>
      <c r="F44" s="169" t="s">
        <v>38</v>
      </c>
      <c r="G44" s="169" t="s">
        <v>39</v>
      </c>
      <c r="H44" s="169" t="s">
        <v>2311</v>
      </c>
      <c r="I44" s="170">
        <v>45160.540972222225</v>
      </c>
      <c r="J44" s="169" t="s">
        <v>2345</v>
      </c>
      <c r="K44" s="174">
        <v>45161.446527777778</v>
      </c>
      <c r="L44" s="171">
        <v>45161</v>
      </c>
      <c r="M44" s="177">
        <v>0.44652777777810115</v>
      </c>
      <c r="N44" s="169" t="s">
        <v>2346</v>
      </c>
      <c r="O44" s="169" t="s">
        <v>2347</v>
      </c>
      <c r="P44" s="172">
        <v>112</v>
      </c>
      <c r="Q44" s="172">
        <v>17.5</v>
      </c>
      <c r="R44" s="219"/>
      <c r="S44" s="219"/>
    </row>
    <row r="45" spans="1:19" x14ac:dyDescent="0.3">
      <c r="A45" s="154">
        <f t="shared" si="2"/>
        <v>3</v>
      </c>
      <c r="B45" s="154">
        <f t="shared" si="0"/>
        <v>3</v>
      </c>
      <c r="C45" s="143">
        <f t="shared" si="1"/>
        <v>3</v>
      </c>
      <c r="D45" s="169" t="s">
        <v>1850</v>
      </c>
      <c r="E45" s="169" t="s">
        <v>2417</v>
      </c>
      <c r="F45" s="169" t="s">
        <v>38</v>
      </c>
      <c r="G45" s="169" t="s">
        <v>39</v>
      </c>
      <c r="H45" s="169" t="s">
        <v>2311</v>
      </c>
      <c r="I45" s="170">
        <v>45160.540972222225</v>
      </c>
      <c r="J45" s="169" t="s">
        <v>2348</v>
      </c>
      <c r="K45" s="174">
        <v>45161.446527777778</v>
      </c>
      <c r="L45" s="171">
        <v>45161</v>
      </c>
      <c r="M45" s="177">
        <v>0.44652777777810115</v>
      </c>
      <c r="N45" s="169" t="s">
        <v>2349</v>
      </c>
      <c r="O45" s="169" t="s">
        <v>2350</v>
      </c>
      <c r="P45" s="172">
        <v>105</v>
      </c>
      <c r="Q45" s="172">
        <v>14.3</v>
      </c>
      <c r="R45" s="219"/>
      <c r="S45" s="219"/>
    </row>
    <row r="46" spans="1:19" x14ac:dyDescent="0.3">
      <c r="A46" s="154">
        <f t="shared" si="2"/>
        <v>3</v>
      </c>
      <c r="B46" s="154">
        <f t="shared" si="0"/>
        <v>3</v>
      </c>
      <c r="C46" s="143">
        <f t="shared" si="1"/>
        <v>3</v>
      </c>
      <c r="D46" s="169" t="s">
        <v>1850</v>
      </c>
      <c r="E46" s="169" t="s">
        <v>2417</v>
      </c>
      <c r="F46" s="169" t="s">
        <v>38</v>
      </c>
      <c r="G46" s="169" t="s">
        <v>39</v>
      </c>
      <c r="H46" s="169" t="s">
        <v>2311</v>
      </c>
      <c r="I46" s="170">
        <v>45160.540972222225</v>
      </c>
      <c r="J46" s="169" t="s">
        <v>2351</v>
      </c>
      <c r="K46" s="174">
        <v>45161.446527777778</v>
      </c>
      <c r="L46" s="171">
        <v>45161</v>
      </c>
      <c r="M46" s="177">
        <v>0.44652777777810115</v>
      </c>
      <c r="N46" s="169" t="s">
        <v>2352</v>
      </c>
      <c r="O46" s="169" t="s">
        <v>2353</v>
      </c>
      <c r="P46" s="172">
        <v>96</v>
      </c>
      <c r="Q46" s="172">
        <v>12.9</v>
      </c>
      <c r="R46" s="219"/>
      <c r="S46" s="219"/>
    </row>
    <row r="47" spans="1:19" x14ac:dyDescent="0.3">
      <c r="A47" s="154">
        <f t="shared" si="2"/>
        <v>3</v>
      </c>
      <c r="B47" s="154">
        <f t="shared" si="0"/>
        <v>3</v>
      </c>
      <c r="C47" s="143">
        <f t="shared" si="1"/>
        <v>3</v>
      </c>
      <c r="D47" s="169" t="s">
        <v>1850</v>
      </c>
      <c r="E47" s="169" t="s">
        <v>2417</v>
      </c>
      <c r="F47" s="169" t="s">
        <v>38</v>
      </c>
      <c r="G47" s="169" t="s">
        <v>39</v>
      </c>
      <c r="H47" s="169" t="s">
        <v>2311</v>
      </c>
      <c r="I47" s="170">
        <v>45160.540972222225</v>
      </c>
      <c r="J47" s="169" t="s">
        <v>2354</v>
      </c>
      <c r="K47" s="174">
        <v>45161.446527777778</v>
      </c>
      <c r="L47" s="171">
        <v>45161</v>
      </c>
      <c r="M47" s="177">
        <v>0.44652777777810115</v>
      </c>
      <c r="N47" s="169" t="s">
        <v>2355</v>
      </c>
      <c r="O47" s="169" t="s">
        <v>2356</v>
      </c>
      <c r="P47" s="172">
        <v>125</v>
      </c>
      <c r="Q47" s="172">
        <v>23.8</v>
      </c>
      <c r="R47" s="220"/>
      <c r="S47" s="220"/>
    </row>
    <row r="48" spans="1:19" x14ac:dyDescent="0.3">
      <c r="A48" s="154">
        <f t="shared" si="2"/>
        <v>4</v>
      </c>
      <c r="B48" s="154">
        <f t="shared" si="0"/>
        <v>4</v>
      </c>
      <c r="C48" s="143">
        <f t="shared" si="1"/>
        <v>4</v>
      </c>
      <c r="D48" s="169" t="s">
        <v>1850</v>
      </c>
      <c r="E48" s="169" t="s">
        <v>2418</v>
      </c>
      <c r="F48" s="169" t="s">
        <v>38</v>
      </c>
      <c r="G48" s="169" t="s">
        <v>39</v>
      </c>
      <c r="H48" s="169" t="s">
        <v>1989</v>
      </c>
      <c r="I48" s="170">
        <v>45161.474999999999</v>
      </c>
      <c r="J48" s="169" t="s">
        <v>1990</v>
      </c>
      <c r="K48" s="174">
        <v>45161.474999999999</v>
      </c>
      <c r="L48" s="171">
        <v>45161</v>
      </c>
      <c r="M48" s="177">
        <v>0.47499999999854481</v>
      </c>
      <c r="N48" s="169" t="s">
        <v>1991</v>
      </c>
      <c r="O48" s="169" t="s">
        <v>1992</v>
      </c>
      <c r="P48" s="172">
        <v>108</v>
      </c>
      <c r="Q48" s="172">
        <v>14.5</v>
      </c>
      <c r="R48" s="232" t="s">
        <v>2496</v>
      </c>
      <c r="S48" s="232" t="s">
        <v>2493</v>
      </c>
    </row>
    <row r="49" spans="1:19" x14ac:dyDescent="0.3">
      <c r="A49" s="154">
        <f t="shared" si="2"/>
        <v>4</v>
      </c>
      <c r="B49" s="154">
        <f t="shared" si="0"/>
        <v>4</v>
      </c>
      <c r="C49" s="143">
        <f t="shared" si="1"/>
        <v>4</v>
      </c>
      <c r="D49" s="169" t="s">
        <v>1850</v>
      </c>
      <c r="E49" s="169" t="s">
        <v>2418</v>
      </c>
      <c r="F49" s="169" t="s">
        <v>38</v>
      </c>
      <c r="G49" s="169" t="s">
        <v>39</v>
      </c>
      <c r="H49" s="169" t="s">
        <v>1989</v>
      </c>
      <c r="I49" s="170">
        <v>45161.474999999999</v>
      </c>
      <c r="J49" s="169" t="s">
        <v>1993</v>
      </c>
      <c r="K49" s="174">
        <v>45161.474999999999</v>
      </c>
      <c r="L49" s="171">
        <v>45161</v>
      </c>
      <c r="M49" s="177">
        <v>0.47499999999854481</v>
      </c>
      <c r="N49" s="169" t="s">
        <v>1994</v>
      </c>
      <c r="O49" s="169" t="s">
        <v>1995</v>
      </c>
      <c r="P49" s="172">
        <v>119</v>
      </c>
      <c r="Q49" s="172">
        <v>26.4</v>
      </c>
      <c r="R49" s="219"/>
      <c r="S49" s="219"/>
    </row>
    <row r="50" spans="1:19" x14ac:dyDescent="0.3">
      <c r="A50" s="154">
        <f t="shared" si="2"/>
        <v>4</v>
      </c>
      <c r="B50" s="154">
        <f t="shared" si="0"/>
        <v>4</v>
      </c>
      <c r="C50" s="143">
        <f t="shared" si="1"/>
        <v>4</v>
      </c>
      <c r="D50" s="169" t="s">
        <v>1850</v>
      </c>
      <c r="E50" s="169" t="s">
        <v>2418</v>
      </c>
      <c r="F50" s="169" t="s">
        <v>38</v>
      </c>
      <c r="G50" s="169" t="s">
        <v>39</v>
      </c>
      <c r="H50" s="169" t="s">
        <v>1989</v>
      </c>
      <c r="I50" s="170">
        <v>45161.474999999999</v>
      </c>
      <c r="J50" s="169" t="s">
        <v>1996</v>
      </c>
      <c r="K50" s="174">
        <v>45161.474999999999</v>
      </c>
      <c r="L50" s="171">
        <v>45161</v>
      </c>
      <c r="M50" s="177">
        <v>0.47499999999854481</v>
      </c>
      <c r="N50" s="169" t="s">
        <v>1997</v>
      </c>
      <c r="O50" s="169" t="s">
        <v>1998</v>
      </c>
      <c r="P50" s="172">
        <v>107</v>
      </c>
      <c r="Q50" s="172">
        <v>17.100000000000001</v>
      </c>
      <c r="R50" s="219"/>
      <c r="S50" s="219"/>
    </row>
    <row r="51" spans="1:19" x14ac:dyDescent="0.3">
      <c r="A51" s="154">
        <f t="shared" si="2"/>
        <v>4</v>
      </c>
      <c r="B51" s="154">
        <f t="shared" si="0"/>
        <v>4</v>
      </c>
      <c r="C51" s="143">
        <f t="shared" si="1"/>
        <v>4</v>
      </c>
      <c r="D51" s="169" t="s">
        <v>1850</v>
      </c>
      <c r="E51" s="169" t="s">
        <v>2418</v>
      </c>
      <c r="F51" s="169" t="s">
        <v>38</v>
      </c>
      <c r="G51" s="169" t="s">
        <v>39</v>
      </c>
      <c r="H51" s="169" t="s">
        <v>1989</v>
      </c>
      <c r="I51" s="170">
        <v>45161.474999999999</v>
      </c>
      <c r="J51" s="169" t="s">
        <v>1999</v>
      </c>
      <c r="K51" s="174">
        <v>45161.474999999999</v>
      </c>
      <c r="L51" s="171">
        <v>45161</v>
      </c>
      <c r="M51" s="177">
        <v>0.47499999999854481</v>
      </c>
      <c r="N51" s="169" t="s">
        <v>2000</v>
      </c>
      <c r="O51" s="169" t="s">
        <v>2001</v>
      </c>
      <c r="P51" s="172">
        <v>94</v>
      </c>
      <c r="Q51" s="172">
        <v>11.5</v>
      </c>
      <c r="R51" s="219"/>
      <c r="S51" s="219"/>
    </row>
    <row r="52" spans="1:19" x14ac:dyDescent="0.3">
      <c r="A52" s="154">
        <f t="shared" si="2"/>
        <v>4</v>
      </c>
      <c r="B52" s="154">
        <f t="shared" si="0"/>
        <v>4</v>
      </c>
      <c r="C52" s="143">
        <f t="shared" si="1"/>
        <v>4</v>
      </c>
      <c r="D52" s="169" t="s">
        <v>1850</v>
      </c>
      <c r="E52" s="169" t="s">
        <v>2418</v>
      </c>
      <c r="F52" s="169" t="s">
        <v>38</v>
      </c>
      <c r="G52" s="169" t="s">
        <v>39</v>
      </c>
      <c r="H52" s="169" t="s">
        <v>1989</v>
      </c>
      <c r="I52" s="170">
        <v>45161.474999999999</v>
      </c>
      <c r="J52" s="169" t="s">
        <v>2002</v>
      </c>
      <c r="K52" s="174">
        <v>45161.474999999999</v>
      </c>
      <c r="L52" s="171">
        <v>45161</v>
      </c>
      <c r="M52" s="177">
        <v>0.47499999999854481</v>
      </c>
      <c r="N52" s="169" t="s">
        <v>2003</v>
      </c>
      <c r="O52" s="169" t="s">
        <v>2004</v>
      </c>
      <c r="P52" s="172">
        <v>117</v>
      </c>
      <c r="Q52" s="172">
        <v>18.7</v>
      </c>
      <c r="R52" s="219"/>
      <c r="S52" s="219"/>
    </row>
    <row r="53" spans="1:19" x14ac:dyDescent="0.3">
      <c r="A53" s="154">
        <f t="shared" si="2"/>
        <v>4</v>
      </c>
      <c r="B53" s="154">
        <f t="shared" si="0"/>
        <v>4</v>
      </c>
      <c r="C53" s="143">
        <f t="shared" si="1"/>
        <v>4</v>
      </c>
      <c r="D53" s="169" t="s">
        <v>1850</v>
      </c>
      <c r="E53" s="169" t="s">
        <v>2418</v>
      </c>
      <c r="F53" s="169" t="s">
        <v>38</v>
      </c>
      <c r="G53" s="169" t="s">
        <v>39</v>
      </c>
      <c r="H53" s="169" t="s">
        <v>1989</v>
      </c>
      <c r="I53" s="170">
        <v>45161.474999999999</v>
      </c>
      <c r="J53" s="169" t="s">
        <v>2005</v>
      </c>
      <c r="K53" s="174">
        <v>45161.474999999999</v>
      </c>
      <c r="L53" s="171">
        <v>45161</v>
      </c>
      <c r="M53" s="177">
        <v>0.47499999999854481</v>
      </c>
      <c r="N53" s="169" t="s">
        <v>2006</v>
      </c>
      <c r="O53" s="169" t="s">
        <v>2007</v>
      </c>
      <c r="P53" s="172">
        <v>104</v>
      </c>
      <c r="Q53" s="172">
        <v>12.7</v>
      </c>
      <c r="R53" s="219"/>
      <c r="S53" s="219"/>
    </row>
    <row r="54" spans="1:19" x14ac:dyDescent="0.3">
      <c r="A54" s="154">
        <f t="shared" si="2"/>
        <v>4</v>
      </c>
      <c r="B54" s="154">
        <f t="shared" si="0"/>
        <v>4</v>
      </c>
      <c r="C54" s="143">
        <f t="shared" si="1"/>
        <v>4</v>
      </c>
      <c r="D54" s="169" t="s">
        <v>1850</v>
      </c>
      <c r="E54" s="169" t="s">
        <v>2418</v>
      </c>
      <c r="F54" s="169" t="s">
        <v>38</v>
      </c>
      <c r="G54" s="169" t="s">
        <v>39</v>
      </c>
      <c r="H54" s="169" t="s">
        <v>1989</v>
      </c>
      <c r="I54" s="170">
        <v>45161.474999999999</v>
      </c>
      <c r="J54" s="169" t="s">
        <v>2008</v>
      </c>
      <c r="K54" s="174">
        <v>45161.474999999999</v>
      </c>
      <c r="L54" s="171">
        <v>45161</v>
      </c>
      <c r="M54" s="177">
        <v>0.47499999999854481</v>
      </c>
      <c r="N54" s="169" t="s">
        <v>2009</v>
      </c>
      <c r="O54" s="169" t="s">
        <v>2010</v>
      </c>
      <c r="P54" s="172">
        <v>98</v>
      </c>
      <c r="Q54" s="172">
        <v>12.7</v>
      </c>
      <c r="R54" s="219"/>
      <c r="S54" s="219"/>
    </row>
    <row r="55" spans="1:19" x14ac:dyDescent="0.3">
      <c r="A55" s="154">
        <f t="shared" si="2"/>
        <v>4</v>
      </c>
      <c r="B55" s="154">
        <f t="shared" si="0"/>
        <v>4</v>
      </c>
      <c r="C55" s="143">
        <f t="shared" si="1"/>
        <v>4</v>
      </c>
      <c r="D55" s="169" t="s">
        <v>1850</v>
      </c>
      <c r="E55" s="169" t="s">
        <v>2418</v>
      </c>
      <c r="F55" s="169" t="s">
        <v>38</v>
      </c>
      <c r="G55" s="169" t="s">
        <v>39</v>
      </c>
      <c r="H55" s="169" t="s">
        <v>1989</v>
      </c>
      <c r="I55" s="170">
        <v>45161.474999999999</v>
      </c>
      <c r="J55" s="169" t="s">
        <v>2011</v>
      </c>
      <c r="K55" s="174">
        <v>45161.512499999997</v>
      </c>
      <c r="L55" s="171">
        <v>45161</v>
      </c>
      <c r="M55" s="177">
        <v>0.51249999999708962</v>
      </c>
      <c r="N55" s="169" t="s">
        <v>2012</v>
      </c>
      <c r="O55" s="169" t="s">
        <v>2013</v>
      </c>
      <c r="P55" s="172">
        <v>113</v>
      </c>
      <c r="Q55" s="172">
        <v>21.4</v>
      </c>
      <c r="R55" s="219"/>
      <c r="S55" s="219"/>
    </row>
    <row r="56" spans="1:19" x14ac:dyDescent="0.3">
      <c r="A56" s="154">
        <f t="shared" si="2"/>
        <v>4</v>
      </c>
      <c r="B56" s="154">
        <f t="shared" si="0"/>
        <v>4</v>
      </c>
      <c r="C56" s="143">
        <f t="shared" si="1"/>
        <v>4</v>
      </c>
      <c r="D56" s="169" t="s">
        <v>1850</v>
      </c>
      <c r="E56" s="169" t="s">
        <v>2418</v>
      </c>
      <c r="F56" s="169" t="s">
        <v>38</v>
      </c>
      <c r="G56" s="169" t="s">
        <v>39</v>
      </c>
      <c r="H56" s="169" t="s">
        <v>1989</v>
      </c>
      <c r="I56" s="170">
        <v>45161.474999999999</v>
      </c>
      <c r="J56" s="169" t="s">
        <v>2014</v>
      </c>
      <c r="K56" s="174">
        <v>45161.512499999997</v>
      </c>
      <c r="L56" s="171">
        <v>45161</v>
      </c>
      <c r="M56" s="177">
        <v>0.51249999999708962</v>
      </c>
      <c r="N56" s="169" t="s">
        <v>2015</v>
      </c>
      <c r="O56" s="169" t="s">
        <v>2016</v>
      </c>
      <c r="P56" s="172">
        <v>130</v>
      </c>
      <c r="Q56" s="172">
        <v>29.1</v>
      </c>
      <c r="R56" s="219"/>
      <c r="S56" s="219"/>
    </row>
    <row r="57" spans="1:19" x14ac:dyDescent="0.3">
      <c r="A57" s="154">
        <f t="shared" si="2"/>
        <v>4</v>
      </c>
      <c r="B57" s="154">
        <f t="shared" si="0"/>
        <v>4</v>
      </c>
      <c r="C57" s="143">
        <f t="shared" si="1"/>
        <v>4</v>
      </c>
      <c r="D57" s="169" t="s">
        <v>1850</v>
      </c>
      <c r="E57" s="169" t="s">
        <v>2418</v>
      </c>
      <c r="F57" s="169" t="s">
        <v>38</v>
      </c>
      <c r="G57" s="169" t="s">
        <v>39</v>
      </c>
      <c r="H57" s="169" t="s">
        <v>1989</v>
      </c>
      <c r="I57" s="170">
        <v>45161.474999999999</v>
      </c>
      <c r="J57" s="169" t="s">
        <v>2017</v>
      </c>
      <c r="K57" s="174">
        <v>45161.512499999997</v>
      </c>
      <c r="L57" s="171">
        <v>45161</v>
      </c>
      <c r="M57" s="177">
        <v>0.51249999999708962</v>
      </c>
      <c r="N57" s="169" t="s">
        <v>2018</v>
      </c>
      <c r="O57" s="169" t="s">
        <v>2019</v>
      </c>
      <c r="P57" s="172">
        <v>109</v>
      </c>
      <c r="Q57" s="172">
        <v>16</v>
      </c>
      <c r="R57" s="219"/>
      <c r="S57" s="219"/>
    </row>
    <row r="58" spans="1:19" x14ac:dyDescent="0.3">
      <c r="A58" s="154">
        <f t="shared" si="2"/>
        <v>4</v>
      </c>
      <c r="B58" s="154">
        <f t="shared" si="0"/>
        <v>4</v>
      </c>
      <c r="C58" s="143">
        <f t="shared" si="1"/>
        <v>4</v>
      </c>
      <c r="D58" s="169" t="s">
        <v>1850</v>
      </c>
      <c r="E58" s="169" t="s">
        <v>2418</v>
      </c>
      <c r="F58" s="169" t="s">
        <v>38</v>
      </c>
      <c r="G58" s="169" t="s">
        <v>39</v>
      </c>
      <c r="H58" s="169" t="s">
        <v>1989</v>
      </c>
      <c r="I58" s="170">
        <v>45161.474999999999</v>
      </c>
      <c r="J58" s="169" t="s">
        <v>2020</v>
      </c>
      <c r="K58" s="174">
        <v>45161.536805555559</v>
      </c>
      <c r="L58" s="171">
        <v>45161</v>
      </c>
      <c r="M58" s="177">
        <v>0.53680555555911269</v>
      </c>
      <c r="N58" s="169" t="s">
        <v>2021</v>
      </c>
      <c r="O58" s="169" t="s">
        <v>2022</v>
      </c>
      <c r="P58" s="172">
        <v>120</v>
      </c>
      <c r="Q58" s="172">
        <v>24</v>
      </c>
      <c r="R58" s="219"/>
      <c r="S58" s="219"/>
    </row>
    <row r="59" spans="1:19" x14ac:dyDescent="0.3">
      <c r="A59" s="154">
        <f t="shared" si="2"/>
        <v>4</v>
      </c>
      <c r="B59" s="154">
        <f t="shared" si="0"/>
        <v>4</v>
      </c>
      <c r="C59" s="143">
        <f t="shared" si="1"/>
        <v>4</v>
      </c>
      <c r="D59" s="169" t="s">
        <v>1850</v>
      </c>
      <c r="E59" s="169" t="s">
        <v>2418</v>
      </c>
      <c r="F59" s="169" t="s">
        <v>38</v>
      </c>
      <c r="G59" s="169" t="s">
        <v>39</v>
      </c>
      <c r="H59" s="169" t="s">
        <v>1989</v>
      </c>
      <c r="I59" s="170">
        <v>45161.474999999999</v>
      </c>
      <c r="J59" s="169" t="s">
        <v>2023</v>
      </c>
      <c r="K59" s="174">
        <v>45161.536805555559</v>
      </c>
      <c r="L59" s="171">
        <v>45161</v>
      </c>
      <c r="M59" s="177">
        <v>0.53680555555911269</v>
      </c>
      <c r="N59" s="169" t="s">
        <v>2024</v>
      </c>
      <c r="O59" s="169" t="s">
        <v>2025</v>
      </c>
      <c r="P59" s="172">
        <v>131</v>
      </c>
      <c r="Q59" s="172">
        <v>28.6</v>
      </c>
      <c r="R59" s="219"/>
      <c r="S59" s="219"/>
    </row>
    <row r="60" spans="1:19" x14ac:dyDescent="0.3">
      <c r="A60" s="154">
        <f t="shared" si="2"/>
        <v>4</v>
      </c>
      <c r="B60" s="154">
        <f t="shared" si="0"/>
        <v>4</v>
      </c>
      <c r="C60" s="143">
        <f t="shared" si="1"/>
        <v>4</v>
      </c>
      <c r="D60" s="169" t="s">
        <v>1850</v>
      </c>
      <c r="E60" s="169" t="s">
        <v>2418</v>
      </c>
      <c r="F60" s="169" t="s">
        <v>38</v>
      </c>
      <c r="G60" s="169" t="s">
        <v>39</v>
      </c>
      <c r="H60" s="169" t="s">
        <v>1989</v>
      </c>
      <c r="I60" s="170">
        <v>45161.474999999999</v>
      </c>
      <c r="J60" s="169" t="s">
        <v>2026</v>
      </c>
      <c r="K60" s="174">
        <v>45161.536805555559</v>
      </c>
      <c r="L60" s="171">
        <v>45161</v>
      </c>
      <c r="M60" s="177">
        <v>0.53680555555911269</v>
      </c>
      <c r="N60" s="169" t="s">
        <v>2027</v>
      </c>
      <c r="O60" s="169" t="s">
        <v>2028</v>
      </c>
      <c r="P60" s="172">
        <v>111</v>
      </c>
      <c r="Q60" s="172">
        <v>19</v>
      </c>
      <c r="R60" s="219"/>
      <c r="S60" s="219"/>
    </row>
    <row r="61" spans="1:19" x14ac:dyDescent="0.3">
      <c r="A61" s="154">
        <f t="shared" si="2"/>
        <v>4</v>
      </c>
      <c r="B61" s="154">
        <f t="shared" si="0"/>
        <v>4</v>
      </c>
      <c r="C61" s="143">
        <f t="shared" si="1"/>
        <v>4</v>
      </c>
      <c r="D61" s="169" t="s">
        <v>1850</v>
      </c>
      <c r="E61" s="169" t="s">
        <v>2418</v>
      </c>
      <c r="F61" s="169" t="s">
        <v>38</v>
      </c>
      <c r="G61" s="169" t="s">
        <v>39</v>
      </c>
      <c r="H61" s="169" t="s">
        <v>1989</v>
      </c>
      <c r="I61" s="170">
        <v>45161.474999999999</v>
      </c>
      <c r="J61" s="169" t="s">
        <v>2029</v>
      </c>
      <c r="K61" s="174">
        <v>45161.536805555559</v>
      </c>
      <c r="L61" s="171">
        <v>45161</v>
      </c>
      <c r="M61" s="177">
        <v>0.53680555555911269</v>
      </c>
      <c r="N61" s="169" t="s">
        <v>2030</v>
      </c>
      <c r="O61" s="169" t="s">
        <v>2031</v>
      </c>
      <c r="P61" s="172">
        <v>99</v>
      </c>
      <c r="Q61" s="172">
        <v>10.4</v>
      </c>
      <c r="R61" s="219"/>
      <c r="S61" s="219"/>
    </row>
    <row r="62" spans="1:19" x14ac:dyDescent="0.3">
      <c r="A62" s="154">
        <f t="shared" si="2"/>
        <v>4</v>
      </c>
      <c r="B62" s="154">
        <f t="shared" si="0"/>
        <v>4</v>
      </c>
      <c r="C62" s="143">
        <f t="shared" si="1"/>
        <v>4</v>
      </c>
      <c r="D62" s="169" t="s">
        <v>1850</v>
      </c>
      <c r="E62" s="169" t="s">
        <v>2418</v>
      </c>
      <c r="F62" s="169" t="s">
        <v>38</v>
      </c>
      <c r="G62" s="169" t="s">
        <v>39</v>
      </c>
      <c r="H62" s="169" t="s">
        <v>1989</v>
      </c>
      <c r="I62" s="170">
        <v>45161.474999999999</v>
      </c>
      <c r="J62" s="169" t="s">
        <v>2032</v>
      </c>
      <c r="K62" s="174">
        <v>45161.536805555559</v>
      </c>
      <c r="L62" s="171">
        <v>45161</v>
      </c>
      <c r="M62" s="177">
        <v>0.53680555555911269</v>
      </c>
      <c r="N62" s="169" t="s">
        <v>2033</v>
      </c>
      <c r="O62" s="169" t="s">
        <v>2034</v>
      </c>
      <c r="P62" s="172">
        <v>95</v>
      </c>
      <c r="Q62" s="172">
        <v>11.8</v>
      </c>
      <c r="R62" s="220"/>
      <c r="S62" s="220"/>
    </row>
    <row r="63" spans="1:19" x14ac:dyDescent="0.3">
      <c r="A63" s="154">
        <f t="shared" si="2"/>
        <v>5</v>
      </c>
      <c r="B63" s="154">
        <f t="shared" si="0"/>
        <v>5</v>
      </c>
      <c r="C63" s="143">
        <f t="shared" si="1"/>
        <v>5</v>
      </c>
      <c r="D63" s="169" t="s">
        <v>1850</v>
      </c>
      <c r="E63" s="169" t="s">
        <v>2419</v>
      </c>
      <c r="F63" s="169" t="s">
        <v>38</v>
      </c>
      <c r="G63" s="169" t="s">
        <v>39</v>
      </c>
      <c r="H63" s="169" t="s">
        <v>2173</v>
      </c>
      <c r="I63" s="170">
        <v>45161.474999999999</v>
      </c>
      <c r="J63" s="169" t="s">
        <v>2174</v>
      </c>
      <c r="K63" s="174">
        <v>45161.474999999999</v>
      </c>
      <c r="L63" s="171">
        <v>45161</v>
      </c>
      <c r="M63" s="177">
        <v>0.47499999999854481</v>
      </c>
      <c r="N63" s="169" t="s">
        <v>2175</v>
      </c>
      <c r="O63" s="169" t="s">
        <v>2176</v>
      </c>
      <c r="P63" s="172">
        <v>135</v>
      </c>
      <c r="Q63" s="172">
        <v>28</v>
      </c>
      <c r="R63" s="232" t="s">
        <v>2497</v>
      </c>
      <c r="S63" s="232" t="s">
        <v>2493</v>
      </c>
    </row>
    <row r="64" spans="1:19" x14ac:dyDescent="0.3">
      <c r="A64" s="154">
        <f t="shared" si="2"/>
        <v>5</v>
      </c>
      <c r="B64" s="154">
        <f t="shared" si="0"/>
        <v>5</v>
      </c>
      <c r="C64" s="143">
        <f t="shared" si="1"/>
        <v>5</v>
      </c>
      <c r="D64" s="169" t="s">
        <v>1850</v>
      </c>
      <c r="E64" s="169" t="s">
        <v>2419</v>
      </c>
      <c r="F64" s="169" t="s">
        <v>38</v>
      </c>
      <c r="G64" s="169" t="s">
        <v>39</v>
      </c>
      <c r="H64" s="169" t="s">
        <v>2173</v>
      </c>
      <c r="I64" s="170">
        <v>45161.474999999999</v>
      </c>
      <c r="J64" s="169" t="s">
        <v>2177</v>
      </c>
      <c r="K64" s="174">
        <v>45161.474999999999</v>
      </c>
      <c r="L64" s="171">
        <v>45161</v>
      </c>
      <c r="M64" s="177">
        <v>0.47499999999854481</v>
      </c>
      <c r="N64" s="169" t="s">
        <v>2178</v>
      </c>
      <c r="O64" s="169" t="s">
        <v>2179</v>
      </c>
      <c r="P64" s="172">
        <v>118</v>
      </c>
      <c r="Q64" s="172">
        <v>21.3</v>
      </c>
      <c r="R64" s="219"/>
      <c r="S64" s="219"/>
    </row>
    <row r="65" spans="1:19" x14ac:dyDescent="0.3">
      <c r="A65" s="154">
        <f t="shared" si="2"/>
        <v>5</v>
      </c>
      <c r="B65" s="154">
        <f t="shared" si="0"/>
        <v>5</v>
      </c>
      <c r="C65" s="143">
        <f t="shared" si="1"/>
        <v>5</v>
      </c>
      <c r="D65" s="169" t="s">
        <v>1850</v>
      </c>
      <c r="E65" s="169" t="s">
        <v>2419</v>
      </c>
      <c r="F65" s="169" t="s">
        <v>38</v>
      </c>
      <c r="G65" s="169" t="s">
        <v>39</v>
      </c>
      <c r="H65" s="169" t="s">
        <v>2173</v>
      </c>
      <c r="I65" s="170">
        <v>45161.474999999999</v>
      </c>
      <c r="J65" s="169" t="s">
        <v>2180</v>
      </c>
      <c r="K65" s="174">
        <v>45161.474999999999</v>
      </c>
      <c r="L65" s="171">
        <v>45161</v>
      </c>
      <c r="M65" s="177">
        <v>0.47499999999854481</v>
      </c>
      <c r="N65" s="169" t="s">
        <v>2181</v>
      </c>
      <c r="O65" s="169" t="s">
        <v>2182</v>
      </c>
      <c r="P65" s="172">
        <v>108</v>
      </c>
      <c r="Q65" s="172">
        <v>14.5</v>
      </c>
      <c r="R65" s="219"/>
      <c r="S65" s="219"/>
    </row>
    <row r="66" spans="1:19" x14ac:dyDescent="0.3">
      <c r="A66" s="154">
        <f t="shared" si="2"/>
        <v>5</v>
      </c>
      <c r="B66" s="154">
        <f t="shared" si="0"/>
        <v>5</v>
      </c>
      <c r="C66" s="143">
        <f t="shared" si="1"/>
        <v>5</v>
      </c>
      <c r="D66" s="169" t="s">
        <v>1850</v>
      </c>
      <c r="E66" s="169" t="s">
        <v>2419</v>
      </c>
      <c r="F66" s="169" t="s">
        <v>38</v>
      </c>
      <c r="G66" s="169" t="s">
        <v>39</v>
      </c>
      <c r="H66" s="169" t="s">
        <v>2173</v>
      </c>
      <c r="I66" s="170">
        <v>45161.474999999999</v>
      </c>
      <c r="J66" s="169" t="s">
        <v>2183</v>
      </c>
      <c r="K66" s="174">
        <v>45161.474999999999</v>
      </c>
      <c r="L66" s="171">
        <v>45161</v>
      </c>
      <c r="M66" s="177">
        <v>0.47499999999854481</v>
      </c>
      <c r="N66" s="169" t="s">
        <v>2184</v>
      </c>
      <c r="O66" s="169" t="s">
        <v>2185</v>
      </c>
      <c r="P66" s="172">
        <v>99</v>
      </c>
      <c r="Q66" s="172">
        <v>10.7</v>
      </c>
      <c r="R66" s="219"/>
      <c r="S66" s="219"/>
    </row>
    <row r="67" spans="1:19" x14ac:dyDescent="0.3">
      <c r="A67" s="154">
        <f t="shared" si="2"/>
        <v>5</v>
      </c>
      <c r="B67" s="154">
        <f t="shared" si="0"/>
        <v>5</v>
      </c>
      <c r="C67" s="143">
        <f t="shared" si="1"/>
        <v>5</v>
      </c>
      <c r="D67" s="169" t="s">
        <v>1850</v>
      </c>
      <c r="E67" s="169" t="s">
        <v>2419</v>
      </c>
      <c r="F67" s="169" t="s">
        <v>38</v>
      </c>
      <c r="G67" s="169" t="s">
        <v>39</v>
      </c>
      <c r="H67" s="169" t="s">
        <v>2173</v>
      </c>
      <c r="I67" s="170">
        <v>45161.474999999999</v>
      </c>
      <c r="J67" s="169" t="s">
        <v>2186</v>
      </c>
      <c r="K67" s="174">
        <v>45161.474999999999</v>
      </c>
      <c r="L67" s="171">
        <v>45161</v>
      </c>
      <c r="M67" s="177">
        <v>0.47499999999854481</v>
      </c>
      <c r="N67" s="169" t="s">
        <v>2187</v>
      </c>
      <c r="O67" s="169" t="s">
        <v>2188</v>
      </c>
      <c r="P67" s="172">
        <v>100</v>
      </c>
      <c r="Q67" s="172">
        <v>11.6</v>
      </c>
      <c r="R67" s="219"/>
      <c r="S67" s="219"/>
    </row>
    <row r="68" spans="1:19" x14ac:dyDescent="0.3">
      <c r="A68" s="154">
        <f t="shared" si="2"/>
        <v>5</v>
      </c>
      <c r="B68" s="154">
        <f t="shared" ref="B68:B131" si="3">C68</f>
        <v>5</v>
      </c>
      <c r="C68" s="143">
        <f t="shared" si="1"/>
        <v>5</v>
      </c>
      <c r="D68" s="169" t="s">
        <v>1850</v>
      </c>
      <c r="E68" s="169" t="s">
        <v>2419</v>
      </c>
      <c r="F68" s="169" t="s">
        <v>38</v>
      </c>
      <c r="G68" s="169" t="s">
        <v>39</v>
      </c>
      <c r="H68" s="169" t="s">
        <v>2173</v>
      </c>
      <c r="I68" s="170">
        <v>45161.474999999999</v>
      </c>
      <c r="J68" s="169" t="s">
        <v>2189</v>
      </c>
      <c r="K68" s="174">
        <v>45161.474999999999</v>
      </c>
      <c r="L68" s="171">
        <v>45161</v>
      </c>
      <c r="M68" s="177">
        <v>0.47499999999854481</v>
      </c>
      <c r="N68" s="169" t="s">
        <v>2190</v>
      </c>
      <c r="O68" s="169" t="s">
        <v>2191</v>
      </c>
      <c r="P68" s="172">
        <v>107</v>
      </c>
      <c r="Q68" s="172">
        <v>14.7</v>
      </c>
      <c r="R68" s="219"/>
      <c r="S68" s="219"/>
    </row>
    <row r="69" spans="1:19" x14ac:dyDescent="0.3">
      <c r="A69" s="154">
        <f t="shared" si="2"/>
        <v>5</v>
      </c>
      <c r="B69" s="154">
        <f t="shared" si="3"/>
        <v>5</v>
      </c>
      <c r="C69" s="143">
        <f t="shared" ref="C69:C132" si="4">IF(H69=H68,C68,C68+1)</f>
        <v>5</v>
      </c>
      <c r="D69" s="169" t="s">
        <v>1850</v>
      </c>
      <c r="E69" s="169" t="s">
        <v>2419</v>
      </c>
      <c r="F69" s="169" t="s">
        <v>38</v>
      </c>
      <c r="G69" s="169" t="s">
        <v>39</v>
      </c>
      <c r="H69" s="169" t="s">
        <v>2173</v>
      </c>
      <c r="I69" s="170">
        <v>45161.474999999999</v>
      </c>
      <c r="J69" s="169" t="s">
        <v>2192</v>
      </c>
      <c r="K69" s="174">
        <v>45161.512499999997</v>
      </c>
      <c r="L69" s="171">
        <v>45161</v>
      </c>
      <c r="M69" s="177">
        <v>0.51249999999708962</v>
      </c>
      <c r="N69" s="169" t="s">
        <v>2193</v>
      </c>
      <c r="O69" s="169" t="s">
        <v>2194</v>
      </c>
      <c r="P69" s="172">
        <v>111</v>
      </c>
      <c r="Q69" s="172">
        <v>17.7</v>
      </c>
      <c r="R69" s="219"/>
      <c r="S69" s="219"/>
    </row>
    <row r="70" spans="1:19" x14ac:dyDescent="0.3">
      <c r="A70" s="154">
        <f t="shared" si="2"/>
        <v>5</v>
      </c>
      <c r="B70" s="154">
        <f t="shared" si="3"/>
        <v>5</v>
      </c>
      <c r="C70" s="143">
        <f t="shared" si="4"/>
        <v>5</v>
      </c>
      <c r="D70" s="169" t="s">
        <v>1850</v>
      </c>
      <c r="E70" s="169" t="s">
        <v>2419</v>
      </c>
      <c r="F70" s="169" t="s">
        <v>38</v>
      </c>
      <c r="G70" s="169" t="s">
        <v>39</v>
      </c>
      <c r="H70" s="169" t="s">
        <v>2173</v>
      </c>
      <c r="I70" s="170">
        <v>45161.474999999999</v>
      </c>
      <c r="J70" s="169" t="s">
        <v>2195</v>
      </c>
      <c r="K70" s="174">
        <v>45161.512499999997</v>
      </c>
      <c r="L70" s="171">
        <v>45161</v>
      </c>
      <c r="M70" s="177">
        <v>0.51249999999708962</v>
      </c>
      <c r="N70" s="169" t="s">
        <v>2196</v>
      </c>
      <c r="O70" s="169" t="s">
        <v>2197</v>
      </c>
      <c r="P70" s="172">
        <v>116</v>
      </c>
      <c r="Q70" s="172">
        <v>22.9</v>
      </c>
      <c r="R70" s="219"/>
      <c r="S70" s="219"/>
    </row>
    <row r="71" spans="1:19" x14ac:dyDescent="0.3">
      <c r="A71" s="154">
        <f t="shared" si="2"/>
        <v>5</v>
      </c>
      <c r="B71" s="154">
        <f t="shared" si="3"/>
        <v>5</v>
      </c>
      <c r="C71" s="143">
        <f t="shared" si="4"/>
        <v>5</v>
      </c>
      <c r="D71" s="169" t="s">
        <v>1850</v>
      </c>
      <c r="E71" s="169" t="s">
        <v>2419</v>
      </c>
      <c r="F71" s="169" t="s">
        <v>38</v>
      </c>
      <c r="G71" s="169" t="s">
        <v>39</v>
      </c>
      <c r="H71" s="169" t="s">
        <v>2173</v>
      </c>
      <c r="I71" s="170">
        <v>45161.474999999999</v>
      </c>
      <c r="J71" s="169" t="s">
        <v>2198</v>
      </c>
      <c r="K71" s="174">
        <v>45161.536805555559</v>
      </c>
      <c r="L71" s="171">
        <v>45161</v>
      </c>
      <c r="M71" s="177">
        <v>0.53680555555911269</v>
      </c>
      <c r="N71" s="169" t="s">
        <v>2199</v>
      </c>
      <c r="O71" s="169" t="s">
        <v>2200</v>
      </c>
      <c r="P71" s="172">
        <v>120</v>
      </c>
      <c r="Q71" s="172">
        <v>22.3</v>
      </c>
      <c r="R71" s="219"/>
      <c r="S71" s="219"/>
    </row>
    <row r="72" spans="1:19" x14ac:dyDescent="0.3">
      <c r="A72" s="154">
        <f t="shared" si="2"/>
        <v>5</v>
      </c>
      <c r="B72" s="154">
        <f t="shared" si="3"/>
        <v>5</v>
      </c>
      <c r="C72" s="143">
        <f t="shared" si="4"/>
        <v>5</v>
      </c>
      <c r="D72" s="169" t="s">
        <v>1850</v>
      </c>
      <c r="E72" s="169" t="s">
        <v>2419</v>
      </c>
      <c r="F72" s="169" t="s">
        <v>38</v>
      </c>
      <c r="G72" s="169" t="s">
        <v>39</v>
      </c>
      <c r="H72" s="169" t="s">
        <v>2173</v>
      </c>
      <c r="I72" s="170">
        <v>45161.474999999999</v>
      </c>
      <c r="J72" s="169" t="s">
        <v>2201</v>
      </c>
      <c r="K72" s="174">
        <v>45161.536805555559</v>
      </c>
      <c r="L72" s="171">
        <v>45161</v>
      </c>
      <c r="M72" s="177">
        <v>0.53680555555911269</v>
      </c>
      <c r="N72" s="169" t="s">
        <v>2202</v>
      </c>
      <c r="O72" s="169" t="s">
        <v>2203</v>
      </c>
      <c r="P72" s="172">
        <v>127</v>
      </c>
      <c r="Q72" s="172">
        <v>28.2</v>
      </c>
      <c r="R72" s="219"/>
      <c r="S72" s="219"/>
    </row>
    <row r="73" spans="1:19" x14ac:dyDescent="0.3">
      <c r="A73" s="154">
        <f t="shared" si="2"/>
        <v>5</v>
      </c>
      <c r="B73" s="154">
        <f t="shared" si="3"/>
        <v>5</v>
      </c>
      <c r="C73" s="143">
        <f t="shared" si="4"/>
        <v>5</v>
      </c>
      <c r="D73" s="169" t="s">
        <v>1850</v>
      </c>
      <c r="E73" s="169" t="s">
        <v>2419</v>
      </c>
      <c r="F73" s="169" t="s">
        <v>38</v>
      </c>
      <c r="G73" s="169" t="s">
        <v>39</v>
      </c>
      <c r="H73" s="169" t="s">
        <v>2173</v>
      </c>
      <c r="I73" s="170">
        <v>45161.474999999999</v>
      </c>
      <c r="J73" s="169" t="s">
        <v>2204</v>
      </c>
      <c r="K73" s="174">
        <v>45161.536805555559</v>
      </c>
      <c r="L73" s="171">
        <v>45161</v>
      </c>
      <c r="M73" s="177">
        <v>0.53680555555911269</v>
      </c>
      <c r="N73" s="169" t="s">
        <v>2205</v>
      </c>
      <c r="O73" s="169" t="s">
        <v>2206</v>
      </c>
      <c r="P73" s="172">
        <v>111</v>
      </c>
      <c r="Q73" s="172">
        <v>19.3</v>
      </c>
      <c r="R73" s="219"/>
      <c r="S73" s="219"/>
    </row>
    <row r="74" spans="1:19" x14ac:dyDescent="0.3">
      <c r="A74" s="154">
        <f t="shared" si="2"/>
        <v>5</v>
      </c>
      <c r="B74" s="154">
        <f t="shared" si="3"/>
        <v>5</v>
      </c>
      <c r="C74" s="143">
        <f t="shared" si="4"/>
        <v>5</v>
      </c>
      <c r="D74" s="169" t="s">
        <v>1850</v>
      </c>
      <c r="E74" s="169" t="s">
        <v>2419</v>
      </c>
      <c r="F74" s="169" t="s">
        <v>38</v>
      </c>
      <c r="G74" s="169" t="s">
        <v>39</v>
      </c>
      <c r="H74" s="169" t="s">
        <v>2173</v>
      </c>
      <c r="I74" s="170">
        <v>45161.474999999999</v>
      </c>
      <c r="J74" s="169" t="s">
        <v>2207</v>
      </c>
      <c r="K74" s="174">
        <v>45161.536805555559</v>
      </c>
      <c r="L74" s="171">
        <v>45161</v>
      </c>
      <c r="M74" s="177">
        <v>0.53680555555911269</v>
      </c>
      <c r="N74" s="169" t="s">
        <v>2208</v>
      </c>
      <c r="O74" s="169" t="s">
        <v>2209</v>
      </c>
      <c r="P74" s="172">
        <v>119</v>
      </c>
      <c r="Q74" s="172">
        <v>20.5</v>
      </c>
      <c r="R74" s="219"/>
      <c r="S74" s="219"/>
    </row>
    <row r="75" spans="1:19" x14ac:dyDescent="0.3">
      <c r="A75" s="154">
        <f t="shared" si="2"/>
        <v>5</v>
      </c>
      <c r="B75" s="154">
        <f t="shared" si="3"/>
        <v>5</v>
      </c>
      <c r="C75" s="143">
        <f t="shared" si="4"/>
        <v>5</v>
      </c>
      <c r="D75" s="169" t="s">
        <v>1850</v>
      </c>
      <c r="E75" s="169" t="s">
        <v>2419</v>
      </c>
      <c r="F75" s="169" t="s">
        <v>38</v>
      </c>
      <c r="G75" s="169" t="s">
        <v>39</v>
      </c>
      <c r="H75" s="169" t="s">
        <v>2173</v>
      </c>
      <c r="I75" s="170">
        <v>45161.474999999999</v>
      </c>
      <c r="J75" s="169" t="s">
        <v>2210</v>
      </c>
      <c r="K75" s="174">
        <v>45161.536805555559</v>
      </c>
      <c r="L75" s="171">
        <v>45161</v>
      </c>
      <c r="M75" s="177">
        <v>0.53680555555911269</v>
      </c>
      <c r="N75" s="169" t="s">
        <v>2211</v>
      </c>
      <c r="O75" s="169" t="s">
        <v>2212</v>
      </c>
      <c r="P75" s="172">
        <v>96</v>
      </c>
      <c r="Q75" s="172">
        <v>11.9</v>
      </c>
      <c r="R75" s="219"/>
      <c r="S75" s="219"/>
    </row>
    <row r="76" spans="1:19" x14ac:dyDescent="0.3">
      <c r="A76" s="154">
        <f t="shared" si="2"/>
        <v>5</v>
      </c>
      <c r="B76" s="154">
        <f t="shared" si="3"/>
        <v>5</v>
      </c>
      <c r="C76" s="143">
        <f t="shared" si="4"/>
        <v>5</v>
      </c>
      <c r="D76" s="169" t="s">
        <v>1850</v>
      </c>
      <c r="E76" s="169" t="s">
        <v>2419</v>
      </c>
      <c r="F76" s="169" t="s">
        <v>38</v>
      </c>
      <c r="G76" s="169" t="s">
        <v>39</v>
      </c>
      <c r="H76" s="169" t="s">
        <v>2173</v>
      </c>
      <c r="I76" s="170">
        <v>45161.474999999999</v>
      </c>
      <c r="J76" s="169" t="s">
        <v>2213</v>
      </c>
      <c r="K76" s="174">
        <v>45161.536805555559</v>
      </c>
      <c r="L76" s="171">
        <v>45161</v>
      </c>
      <c r="M76" s="177">
        <v>0.53680555555911269</v>
      </c>
      <c r="N76" s="169" t="s">
        <v>2214</v>
      </c>
      <c r="O76" s="169" t="s">
        <v>2215</v>
      </c>
      <c r="P76" s="172">
        <v>94</v>
      </c>
      <c r="Q76" s="172">
        <v>10.199999999999999</v>
      </c>
      <c r="R76" s="219"/>
      <c r="S76" s="219"/>
    </row>
    <row r="77" spans="1:19" x14ac:dyDescent="0.3">
      <c r="A77" s="154">
        <f t="shared" si="2"/>
        <v>5</v>
      </c>
      <c r="B77" s="154">
        <f t="shared" si="3"/>
        <v>5</v>
      </c>
      <c r="C77" s="143">
        <f t="shared" si="4"/>
        <v>5</v>
      </c>
      <c r="D77" s="169" t="s">
        <v>1850</v>
      </c>
      <c r="E77" s="169" t="s">
        <v>2419</v>
      </c>
      <c r="F77" s="169" t="s">
        <v>38</v>
      </c>
      <c r="G77" s="169" t="s">
        <v>39</v>
      </c>
      <c r="H77" s="169" t="s">
        <v>2173</v>
      </c>
      <c r="I77" s="170">
        <v>45161.474999999999</v>
      </c>
      <c r="J77" s="169" t="s">
        <v>2216</v>
      </c>
      <c r="K77" s="174">
        <v>45161.536805555559</v>
      </c>
      <c r="L77" s="171">
        <v>45161</v>
      </c>
      <c r="M77" s="177">
        <v>0.53680555555911269</v>
      </c>
      <c r="N77" s="169" t="s">
        <v>2217</v>
      </c>
      <c r="O77" s="169" t="s">
        <v>2218</v>
      </c>
      <c r="P77" s="172">
        <v>105</v>
      </c>
      <c r="Q77" s="172">
        <v>16.100000000000001</v>
      </c>
      <c r="R77" s="220"/>
      <c r="S77" s="220"/>
    </row>
    <row r="78" spans="1:19" x14ac:dyDescent="0.3">
      <c r="A78" s="154">
        <f t="shared" si="2"/>
        <v>6</v>
      </c>
      <c r="B78" s="154">
        <f t="shared" si="3"/>
        <v>6</v>
      </c>
      <c r="C78" s="143">
        <f t="shared" si="4"/>
        <v>6</v>
      </c>
      <c r="D78" s="169" t="s">
        <v>1850</v>
      </c>
      <c r="E78" s="169" t="s">
        <v>2420</v>
      </c>
      <c r="F78" s="169" t="s">
        <v>38</v>
      </c>
      <c r="G78" s="169" t="s">
        <v>39</v>
      </c>
      <c r="H78" s="169" t="s">
        <v>2357</v>
      </c>
      <c r="I78" s="170">
        <v>45161.474999999999</v>
      </c>
      <c r="J78" s="169" t="s">
        <v>2358</v>
      </c>
      <c r="K78" s="174">
        <v>45161.474999999999</v>
      </c>
      <c r="L78" s="171">
        <v>45161</v>
      </c>
      <c r="M78" s="177">
        <v>0.47499999999854481</v>
      </c>
      <c r="N78" s="169" t="s">
        <v>2359</v>
      </c>
      <c r="O78" s="169" t="s">
        <v>2360</v>
      </c>
      <c r="P78" s="172">
        <v>124</v>
      </c>
      <c r="Q78" s="172">
        <v>26.3</v>
      </c>
      <c r="R78" s="232" t="s">
        <v>2498</v>
      </c>
      <c r="S78" s="232" t="s">
        <v>2493</v>
      </c>
    </row>
    <row r="79" spans="1:19" x14ac:dyDescent="0.3">
      <c r="A79" s="154">
        <f t="shared" si="2"/>
        <v>6</v>
      </c>
      <c r="B79" s="154">
        <f t="shared" si="3"/>
        <v>6</v>
      </c>
      <c r="C79" s="143">
        <f t="shared" si="4"/>
        <v>6</v>
      </c>
      <c r="D79" s="169" t="s">
        <v>1850</v>
      </c>
      <c r="E79" s="169" t="s">
        <v>2420</v>
      </c>
      <c r="F79" s="169" t="s">
        <v>38</v>
      </c>
      <c r="G79" s="169" t="s">
        <v>39</v>
      </c>
      <c r="H79" s="169" t="s">
        <v>2357</v>
      </c>
      <c r="I79" s="170">
        <v>45161.474999999999</v>
      </c>
      <c r="J79" s="169" t="s">
        <v>2361</v>
      </c>
      <c r="K79" s="174">
        <v>45161.474999999999</v>
      </c>
      <c r="L79" s="171">
        <v>45161</v>
      </c>
      <c r="M79" s="177">
        <v>0.47499999999854481</v>
      </c>
      <c r="N79" s="169" t="s">
        <v>2362</v>
      </c>
      <c r="O79" s="169" t="s">
        <v>2363</v>
      </c>
      <c r="P79" s="172">
        <v>106</v>
      </c>
      <c r="Q79" s="172">
        <v>14.2</v>
      </c>
      <c r="R79" s="219"/>
      <c r="S79" s="219"/>
    </row>
    <row r="80" spans="1:19" x14ac:dyDescent="0.3">
      <c r="A80" s="154">
        <f t="shared" si="2"/>
        <v>6</v>
      </c>
      <c r="B80" s="154">
        <f t="shared" si="3"/>
        <v>6</v>
      </c>
      <c r="C80" s="143">
        <f t="shared" si="4"/>
        <v>6</v>
      </c>
      <c r="D80" s="169" t="s">
        <v>1850</v>
      </c>
      <c r="E80" s="169" t="s">
        <v>2420</v>
      </c>
      <c r="F80" s="169" t="s">
        <v>38</v>
      </c>
      <c r="G80" s="169" t="s">
        <v>39</v>
      </c>
      <c r="H80" s="169" t="s">
        <v>2357</v>
      </c>
      <c r="I80" s="170">
        <v>45161.474999999999</v>
      </c>
      <c r="J80" s="169" t="s">
        <v>2364</v>
      </c>
      <c r="K80" s="174">
        <v>45161.474999999999</v>
      </c>
      <c r="L80" s="171">
        <v>45161</v>
      </c>
      <c r="M80" s="177">
        <v>0.47499999999854481</v>
      </c>
      <c r="N80" s="169" t="s">
        <v>2365</v>
      </c>
      <c r="O80" s="169" t="s">
        <v>2366</v>
      </c>
      <c r="P80" s="172">
        <v>101</v>
      </c>
      <c r="Q80" s="172">
        <v>12.8</v>
      </c>
      <c r="R80" s="219"/>
      <c r="S80" s="219"/>
    </row>
    <row r="81" spans="1:19" x14ac:dyDescent="0.3">
      <c r="A81" s="154">
        <f t="shared" ref="A81:A144" si="5">C81</f>
        <v>6</v>
      </c>
      <c r="B81" s="154">
        <f t="shared" si="3"/>
        <v>6</v>
      </c>
      <c r="C81" s="143">
        <f t="shared" si="4"/>
        <v>6</v>
      </c>
      <c r="D81" s="169" t="s">
        <v>1850</v>
      </c>
      <c r="E81" s="169" t="s">
        <v>2420</v>
      </c>
      <c r="F81" s="169" t="s">
        <v>38</v>
      </c>
      <c r="G81" s="169" t="s">
        <v>39</v>
      </c>
      <c r="H81" s="169" t="s">
        <v>2357</v>
      </c>
      <c r="I81" s="170">
        <v>45161.474999999999</v>
      </c>
      <c r="J81" s="169" t="s">
        <v>2367</v>
      </c>
      <c r="K81" s="174">
        <v>45161.474999999999</v>
      </c>
      <c r="L81" s="171">
        <v>45161</v>
      </c>
      <c r="M81" s="177">
        <v>0.47499999999854481</v>
      </c>
      <c r="N81" s="169" t="s">
        <v>2368</v>
      </c>
      <c r="O81" s="169" t="s">
        <v>2369</v>
      </c>
      <c r="P81" s="172">
        <v>99</v>
      </c>
      <c r="Q81" s="172">
        <v>12.8</v>
      </c>
      <c r="R81" s="219"/>
      <c r="S81" s="219"/>
    </row>
    <row r="82" spans="1:19" x14ac:dyDescent="0.3">
      <c r="A82" s="154">
        <f t="shared" si="5"/>
        <v>6</v>
      </c>
      <c r="B82" s="154">
        <f t="shared" si="3"/>
        <v>6</v>
      </c>
      <c r="C82" s="143">
        <f t="shared" si="4"/>
        <v>6</v>
      </c>
      <c r="D82" s="169" t="s">
        <v>1850</v>
      </c>
      <c r="E82" s="169" t="s">
        <v>2420</v>
      </c>
      <c r="F82" s="169" t="s">
        <v>38</v>
      </c>
      <c r="G82" s="169" t="s">
        <v>39</v>
      </c>
      <c r="H82" s="169" t="s">
        <v>2357</v>
      </c>
      <c r="I82" s="170">
        <v>45161.474999999999</v>
      </c>
      <c r="J82" s="169" t="s">
        <v>2370</v>
      </c>
      <c r="K82" s="174">
        <v>45161.474999999999</v>
      </c>
      <c r="L82" s="171">
        <v>45161</v>
      </c>
      <c r="M82" s="177">
        <v>0.47499999999854481</v>
      </c>
      <c r="N82" s="169" t="s">
        <v>2371</v>
      </c>
      <c r="O82" s="169" t="s">
        <v>2372</v>
      </c>
      <c r="P82" s="172">
        <v>118</v>
      </c>
      <c r="Q82" s="172">
        <v>20.5</v>
      </c>
      <c r="R82" s="219"/>
      <c r="S82" s="219"/>
    </row>
    <row r="83" spans="1:19" x14ac:dyDescent="0.3">
      <c r="A83" s="154">
        <f t="shared" si="5"/>
        <v>6</v>
      </c>
      <c r="B83" s="154">
        <f t="shared" si="3"/>
        <v>6</v>
      </c>
      <c r="C83" s="143">
        <f t="shared" si="4"/>
        <v>6</v>
      </c>
      <c r="D83" s="169" t="s">
        <v>1850</v>
      </c>
      <c r="E83" s="169" t="s">
        <v>2420</v>
      </c>
      <c r="F83" s="169" t="s">
        <v>38</v>
      </c>
      <c r="G83" s="169" t="s">
        <v>39</v>
      </c>
      <c r="H83" s="169" t="s">
        <v>2357</v>
      </c>
      <c r="I83" s="170">
        <v>45161.474999999999</v>
      </c>
      <c r="J83" s="169" t="s">
        <v>2373</v>
      </c>
      <c r="K83" s="174">
        <v>45161.474999999999</v>
      </c>
      <c r="L83" s="171">
        <v>45161</v>
      </c>
      <c r="M83" s="177">
        <v>0.47499999999854481</v>
      </c>
      <c r="N83" s="169" t="s">
        <v>2374</v>
      </c>
      <c r="O83" s="169" t="s">
        <v>2375</v>
      </c>
      <c r="P83" s="172">
        <v>97</v>
      </c>
      <c r="Q83" s="172">
        <v>11.6</v>
      </c>
      <c r="R83" s="219"/>
      <c r="S83" s="219"/>
    </row>
    <row r="84" spans="1:19" x14ac:dyDescent="0.3">
      <c r="A84" s="154">
        <f t="shared" si="5"/>
        <v>6</v>
      </c>
      <c r="B84" s="154">
        <f t="shared" si="3"/>
        <v>6</v>
      </c>
      <c r="C84" s="143">
        <f t="shared" si="4"/>
        <v>6</v>
      </c>
      <c r="D84" s="169" t="s">
        <v>1850</v>
      </c>
      <c r="E84" s="169" t="s">
        <v>2420</v>
      </c>
      <c r="F84" s="169" t="s">
        <v>38</v>
      </c>
      <c r="G84" s="169" t="s">
        <v>39</v>
      </c>
      <c r="H84" s="169" t="s">
        <v>2357</v>
      </c>
      <c r="I84" s="170">
        <v>45161.474999999999</v>
      </c>
      <c r="J84" s="169" t="s">
        <v>2376</v>
      </c>
      <c r="K84" s="174">
        <v>45161.474999999999</v>
      </c>
      <c r="L84" s="171">
        <v>45161</v>
      </c>
      <c r="M84" s="177">
        <v>0.47499999999854481</v>
      </c>
      <c r="N84" s="169" t="s">
        <v>2377</v>
      </c>
      <c r="O84" s="169" t="s">
        <v>2378</v>
      </c>
      <c r="P84" s="172">
        <v>108</v>
      </c>
      <c r="Q84" s="172">
        <v>16.8</v>
      </c>
      <c r="R84" s="219"/>
      <c r="S84" s="219"/>
    </row>
    <row r="85" spans="1:19" x14ac:dyDescent="0.3">
      <c r="A85" s="154">
        <f t="shared" si="5"/>
        <v>6</v>
      </c>
      <c r="B85" s="154">
        <f t="shared" si="3"/>
        <v>6</v>
      </c>
      <c r="C85" s="143">
        <f t="shared" si="4"/>
        <v>6</v>
      </c>
      <c r="D85" s="169" t="s">
        <v>1850</v>
      </c>
      <c r="E85" s="169" t="s">
        <v>2420</v>
      </c>
      <c r="F85" s="169" t="s">
        <v>38</v>
      </c>
      <c r="G85" s="169" t="s">
        <v>39</v>
      </c>
      <c r="H85" s="169" t="s">
        <v>2357</v>
      </c>
      <c r="I85" s="170">
        <v>45161.474999999999</v>
      </c>
      <c r="J85" s="169" t="s">
        <v>2379</v>
      </c>
      <c r="K85" s="174">
        <v>45161.512499999997</v>
      </c>
      <c r="L85" s="171">
        <v>45161</v>
      </c>
      <c r="M85" s="177">
        <v>0.51249999999708962</v>
      </c>
      <c r="N85" s="169" t="s">
        <v>2380</v>
      </c>
      <c r="O85" s="169" t="s">
        <v>2381</v>
      </c>
      <c r="P85" s="172">
        <v>120</v>
      </c>
      <c r="Q85" s="172">
        <v>24.4</v>
      </c>
      <c r="R85" s="219"/>
      <c r="S85" s="219"/>
    </row>
    <row r="86" spans="1:19" x14ac:dyDescent="0.3">
      <c r="A86" s="154">
        <f t="shared" si="5"/>
        <v>6</v>
      </c>
      <c r="B86" s="154">
        <f t="shared" si="3"/>
        <v>6</v>
      </c>
      <c r="C86" s="143">
        <f t="shared" si="4"/>
        <v>6</v>
      </c>
      <c r="D86" s="169" t="s">
        <v>1850</v>
      </c>
      <c r="E86" s="169" t="s">
        <v>2420</v>
      </c>
      <c r="F86" s="169" t="s">
        <v>38</v>
      </c>
      <c r="G86" s="169" t="s">
        <v>39</v>
      </c>
      <c r="H86" s="169" t="s">
        <v>2357</v>
      </c>
      <c r="I86" s="170">
        <v>45161.474999999999</v>
      </c>
      <c r="J86" s="169" t="s">
        <v>2382</v>
      </c>
      <c r="K86" s="174">
        <v>45161.512499999997</v>
      </c>
      <c r="L86" s="171">
        <v>45161</v>
      </c>
      <c r="M86" s="177">
        <v>0.51249999999708962</v>
      </c>
      <c r="N86" s="169" t="s">
        <v>2383</v>
      </c>
      <c r="O86" s="169" t="s">
        <v>2384</v>
      </c>
      <c r="P86" s="172">
        <v>125</v>
      </c>
      <c r="Q86" s="172">
        <v>22.3</v>
      </c>
      <c r="R86" s="219"/>
      <c r="S86" s="219"/>
    </row>
    <row r="87" spans="1:19" x14ac:dyDescent="0.3">
      <c r="A87" s="154">
        <f t="shared" si="5"/>
        <v>6</v>
      </c>
      <c r="B87" s="154">
        <f t="shared" si="3"/>
        <v>6</v>
      </c>
      <c r="C87" s="143">
        <f t="shared" si="4"/>
        <v>6</v>
      </c>
      <c r="D87" s="169" t="s">
        <v>1850</v>
      </c>
      <c r="E87" s="169" t="s">
        <v>2420</v>
      </c>
      <c r="F87" s="169" t="s">
        <v>38</v>
      </c>
      <c r="G87" s="169" t="s">
        <v>39</v>
      </c>
      <c r="H87" s="169" t="s">
        <v>2357</v>
      </c>
      <c r="I87" s="170">
        <v>45161.474999999999</v>
      </c>
      <c r="J87" s="169" t="s">
        <v>2385</v>
      </c>
      <c r="K87" s="174">
        <v>45161.536805555559</v>
      </c>
      <c r="L87" s="171">
        <v>45161</v>
      </c>
      <c r="M87" s="177">
        <v>0.53680555555911269</v>
      </c>
      <c r="N87" s="169" t="s">
        <v>2386</v>
      </c>
      <c r="O87" s="169" t="s">
        <v>2387</v>
      </c>
      <c r="P87" s="172">
        <v>135</v>
      </c>
      <c r="Q87" s="172">
        <v>32.5</v>
      </c>
      <c r="R87" s="219"/>
      <c r="S87" s="219"/>
    </row>
    <row r="88" spans="1:19" x14ac:dyDescent="0.3">
      <c r="A88" s="154">
        <f t="shared" si="5"/>
        <v>6</v>
      </c>
      <c r="B88" s="154">
        <f t="shared" si="3"/>
        <v>6</v>
      </c>
      <c r="C88" s="143">
        <f t="shared" si="4"/>
        <v>6</v>
      </c>
      <c r="D88" s="169" t="s">
        <v>1850</v>
      </c>
      <c r="E88" s="169" t="s">
        <v>2420</v>
      </c>
      <c r="F88" s="169" t="s">
        <v>38</v>
      </c>
      <c r="G88" s="169" t="s">
        <v>39</v>
      </c>
      <c r="H88" s="169" t="s">
        <v>2357</v>
      </c>
      <c r="I88" s="170">
        <v>45161.474999999999</v>
      </c>
      <c r="J88" s="169" t="s">
        <v>2388</v>
      </c>
      <c r="K88" s="174">
        <v>45161.536805555559</v>
      </c>
      <c r="L88" s="171">
        <v>45161</v>
      </c>
      <c r="M88" s="177">
        <v>0.53680555555911269</v>
      </c>
      <c r="N88" s="169" t="s">
        <v>2389</v>
      </c>
      <c r="O88" s="169" t="s">
        <v>2390</v>
      </c>
      <c r="P88" s="172">
        <v>110</v>
      </c>
      <c r="Q88" s="172">
        <v>22.3</v>
      </c>
      <c r="R88" s="219"/>
      <c r="S88" s="219"/>
    </row>
    <row r="89" spans="1:19" x14ac:dyDescent="0.3">
      <c r="A89" s="154">
        <f t="shared" si="5"/>
        <v>6</v>
      </c>
      <c r="B89" s="154">
        <f t="shared" si="3"/>
        <v>6</v>
      </c>
      <c r="C89" s="143">
        <f t="shared" si="4"/>
        <v>6</v>
      </c>
      <c r="D89" s="169" t="s">
        <v>1850</v>
      </c>
      <c r="E89" s="169" t="s">
        <v>2420</v>
      </c>
      <c r="F89" s="169" t="s">
        <v>38</v>
      </c>
      <c r="G89" s="169" t="s">
        <v>39</v>
      </c>
      <c r="H89" s="169" t="s">
        <v>2357</v>
      </c>
      <c r="I89" s="170">
        <v>45161.474999999999</v>
      </c>
      <c r="J89" s="169" t="s">
        <v>2391</v>
      </c>
      <c r="K89" s="174">
        <v>45161.536805555559</v>
      </c>
      <c r="L89" s="171">
        <v>45161</v>
      </c>
      <c r="M89" s="177">
        <v>0.53680555555911269</v>
      </c>
      <c r="N89" s="169" t="s">
        <v>2392</v>
      </c>
      <c r="O89" s="169" t="s">
        <v>2393</v>
      </c>
      <c r="P89" s="172">
        <v>114</v>
      </c>
      <c r="Q89" s="172">
        <v>22.1</v>
      </c>
      <c r="R89" s="219"/>
      <c r="S89" s="219"/>
    </row>
    <row r="90" spans="1:19" x14ac:dyDescent="0.3">
      <c r="A90" s="154">
        <f t="shared" si="5"/>
        <v>6</v>
      </c>
      <c r="B90" s="154">
        <f t="shared" si="3"/>
        <v>6</v>
      </c>
      <c r="C90" s="143">
        <f t="shared" si="4"/>
        <v>6</v>
      </c>
      <c r="D90" s="169" t="s">
        <v>1850</v>
      </c>
      <c r="E90" s="169" t="s">
        <v>2420</v>
      </c>
      <c r="F90" s="169" t="s">
        <v>38</v>
      </c>
      <c r="G90" s="169" t="s">
        <v>39</v>
      </c>
      <c r="H90" s="169" t="s">
        <v>2357</v>
      </c>
      <c r="I90" s="170">
        <v>45161.474999999999</v>
      </c>
      <c r="J90" s="169" t="s">
        <v>2394</v>
      </c>
      <c r="K90" s="174">
        <v>45161.536805555559</v>
      </c>
      <c r="L90" s="171">
        <v>45161</v>
      </c>
      <c r="M90" s="177">
        <v>0.53680555555911269</v>
      </c>
      <c r="N90" s="169" t="s">
        <v>2395</v>
      </c>
      <c r="O90" s="169" t="s">
        <v>2396</v>
      </c>
      <c r="P90" s="172">
        <v>112</v>
      </c>
      <c r="Q90" s="172">
        <v>19</v>
      </c>
      <c r="R90" s="219"/>
      <c r="S90" s="219"/>
    </row>
    <row r="91" spans="1:19" x14ac:dyDescent="0.3">
      <c r="A91" s="154">
        <f t="shared" si="5"/>
        <v>6</v>
      </c>
      <c r="B91" s="154">
        <f t="shared" si="3"/>
        <v>6</v>
      </c>
      <c r="C91" s="143">
        <f t="shared" si="4"/>
        <v>6</v>
      </c>
      <c r="D91" s="169" t="s">
        <v>1850</v>
      </c>
      <c r="E91" s="169" t="s">
        <v>2420</v>
      </c>
      <c r="F91" s="169" t="s">
        <v>38</v>
      </c>
      <c r="G91" s="169" t="s">
        <v>39</v>
      </c>
      <c r="H91" s="169" t="s">
        <v>2357</v>
      </c>
      <c r="I91" s="170">
        <v>45161.474999999999</v>
      </c>
      <c r="J91" s="169" t="s">
        <v>2397</v>
      </c>
      <c r="K91" s="174">
        <v>45161.536805555559</v>
      </c>
      <c r="L91" s="171">
        <v>45161</v>
      </c>
      <c r="M91" s="177">
        <v>0.53680555555911269</v>
      </c>
      <c r="N91" s="169" t="s">
        <v>2398</v>
      </c>
      <c r="O91" s="169" t="s">
        <v>2399</v>
      </c>
      <c r="P91" s="172">
        <v>94</v>
      </c>
      <c r="Q91" s="172">
        <v>10.7</v>
      </c>
      <c r="R91" s="219"/>
      <c r="S91" s="219"/>
    </row>
    <row r="92" spans="1:19" x14ac:dyDescent="0.3">
      <c r="A92" s="154">
        <f t="shared" si="5"/>
        <v>6</v>
      </c>
      <c r="B92" s="154">
        <f t="shared" si="3"/>
        <v>6</v>
      </c>
      <c r="C92" s="143">
        <f t="shared" si="4"/>
        <v>6</v>
      </c>
      <c r="D92" s="169" t="s">
        <v>1850</v>
      </c>
      <c r="E92" s="169" t="s">
        <v>2420</v>
      </c>
      <c r="F92" s="169" t="s">
        <v>38</v>
      </c>
      <c r="G92" s="169" t="s">
        <v>39</v>
      </c>
      <c r="H92" s="169" t="s">
        <v>2357</v>
      </c>
      <c r="I92" s="170">
        <v>45161.474999999999</v>
      </c>
      <c r="J92" s="169" t="s">
        <v>2400</v>
      </c>
      <c r="K92" s="174">
        <v>45161.536805555559</v>
      </c>
      <c r="L92" s="171">
        <v>45161</v>
      </c>
      <c r="M92" s="177">
        <v>0.53680555555911269</v>
      </c>
      <c r="N92" s="169" t="s">
        <v>2401</v>
      </c>
      <c r="O92" s="169" t="s">
        <v>2402</v>
      </c>
      <c r="P92" s="172">
        <v>107</v>
      </c>
      <c r="Q92" s="172">
        <v>13</v>
      </c>
      <c r="R92" s="220"/>
      <c r="S92" s="220"/>
    </row>
    <row r="93" spans="1:19" x14ac:dyDescent="0.3">
      <c r="A93" s="154">
        <f t="shared" si="5"/>
        <v>7</v>
      </c>
      <c r="B93" s="154">
        <f t="shared" si="3"/>
        <v>7</v>
      </c>
      <c r="C93" s="143">
        <f t="shared" si="4"/>
        <v>7</v>
      </c>
      <c r="D93" s="169" t="s">
        <v>1850</v>
      </c>
      <c r="E93" s="169" t="s">
        <v>2421</v>
      </c>
      <c r="F93" s="169" t="s">
        <v>38</v>
      </c>
      <c r="G93" s="169" t="s">
        <v>39</v>
      </c>
      <c r="H93" s="169" t="s">
        <v>1851</v>
      </c>
      <c r="I93" s="170">
        <v>45159.395833333336</v>
      </c>
      <c r="J93" s="169" t="s">
        <v>1852</v>
      </c>
      <c r="K93" s="174">
        <v>45159.395833333336</v>
      </c>
      <c r="L93" s="171">
        <v>45159</v>
      </c>
      <c r="M93" s="177">
        <v>0.39583333333575865</v>
      </c>
      <c r="N93" s="169" t="s">
        <v>1853</v>
      </c>
      <c r="O93" s="169" t="s">
        <v>1854</v>
      </c>
      <c r="P93" s="172">
        <v>110</v>
      </c>
      <c r="Q93" s="172">
        <v>17.5</v>
      </c>
      <c r="R93" s="232" t="s">
        <v>2499</v>
      </c>
      <c r="S93" s="232" t="s">
        <v>2493</v>
      </c>
    </row>
    <row r="94" spans="1:19" x14ac:dyDescent="0.3">
      <c r="A94" s="154">
        <f t="shared" si="5"/>
        <v>7</v>
      </c>
      <c r="B94" s="154">
        <f t="shared" si="3"/>
        <v>7</v>
      </c>
      <c r="C94" s="143">
        <f t="shared" si="4"/>
        <v>7</v>
      </c>
      <c r="D94" s="169" t="s">
        <v>1850</v>
      </c>
      <c r="E94" s="169" t="s">
        <v>2421</v>
      </c>
      <c r="F94" s="169" t="s">
        <v>38</v>
      </c>
      <c r="G94" s="169" t="s">
        <v>39</v>
      </c>
      <c r="H94" s="169" t="s">
        <v>1851</v>
      </c>
      <c r="I94" s="170">
        <v>45159.395833333336</v>
      </c>
      <c r="J94" s="169" t="s">
        <v>1855</v>
      </c>
      <c r="K94" s="174">
        <v>45159.395833333336</v>
      </c>
      <c r="L94" s="171">
        <v>45159</v>
      </c>
      <c r="M94" s="177">
        <v>0.39583333333575865</v>
      </c>
      <c r="N94" s="169" t="s">
        <v>1856</v>
      </c>
      <c r="O94" s="169" t="s">
        <v>1857</v>
      </c>
      <c r="P94" s="172">
        <v>107</v>
      </c>
      <c r="Q94" s="172">
        <v>14.9</v>
      </c>
      <c r="R94" s="219"/>
      <c r="S94" s="219"/>
    </row>
    <row r="95" spans="1:19" x14ac:dyDescent="0.3">
      <c r="A95" s="154">
        <f t="shared" si="5"/>
        <v>7</v>
      </c>
      <c r="B95" s="154">
        <f t="shared" si="3"/>
        <v>7</v>
      </c>
      <c r="C95" s="143">
        <f t="shared" si="4"/>
        <v>7</v>
      </c>
      <c r="D95" s="169" t="s">
        <v>1850</v>
      </c>
      <c r="E95" s="169" t="s">
        <v>2421</v>
      </c>
      <c r="F95" s="169" t="s">
        <v>38</v>
      </c>
      <c r="G95" s="169" t="s">
        <v>39</v>
      </c>
      <c r="H95" s="169" t="s">
        <v>1851</v>
      </c>
      <c r="I95" s="170">
        <v>45159.395833333336</v>
      </c>
      <c r="J95" s="169" t="s">
        <v>1858</v>
      </c>
      <c r="K95" s="174">
        <v>45159.395833333336</v>
      </c>
      <c r="L95" s="171">
        <v>45159</v>
      </c>
      <c r="M95" s="177">
        <v>0.39583333333575865</v>
      </c>
      <c r="N95" s="169" t="s">
        <v>1859</v>
      </c>
      <c r="O95" s="169" t="s">
        <v>1860</v>
      </c>
      <c r="P95" s="172">
        <v>93</v>
      </c>
      <c r="Q95" s="172">
        <v>10.9</v>
      </c>
      <c r="R95" s="219"/>
      <c r="S95" s="219"/>
    </row>
    <row r="96" spans="1:19" x14ac:dyDescent="0.3">
      <c r="A96" s="154">
        <f t="shared" si="5"/>
        <v>7</v>
      </c>
      <c r="B96" s="154">
        <f t="shared" si="3"/>
        <v>7</v>
      </c>
      <c r="C96" s="143">
        <f t="shared" si="4"/>
        <v>7</v>
      </c>
      <c r="D96" s="169" t="s">
        <v>1850</v>
      </c>
      <c r="E96" s="169" t="s">
        <v>2421</v>
      </c>
      <c r="F96" s="169" t="s">
        <v>38</v>
      </c>
      <c r="G96" s="169" t="s">
        <v>39</v>
      </c>
      <c r="H96" s="169" t="s">
        <v>1851</v>
      </c>
      <c r="I96" s="170">
        <v>45159.395833333336</v>
      </c>
      <c r="J96" s="169" t="s">
        <v>1861</v>
      </c>
      <c r="K96" s="174">
        <v>45159.395833333336</v>
      </c>
      <c r="L96" s="171">
        <v>45159</v>
      </c>
      <c r="M96" s="177">
        <v>0.39583333333575865</v>
      </c>
      <c r="N96" s="169" t="s">
        <v>1862</v>
      </c>
      <c r="O96" s="169" t="s">
        <v>1863</v>
      </c>
      <c r="P96" s="172">
        <v>109</v>
      </c>
      <c r="Q96" s="172">
        <v>15.9</v>
      </c>
      <c r="R96" s="219"/>
      <c r="S96" s="219"/>
    </row>
    <row r="97" spans="1:19" x14ac:dyDescent="0.3">
      <c r="A97" s="154">
        <f t="shared" si="5"/>
        <v>7</v>
      </c>
      <c r="B97" s="154">
        <f t="shared" si="3"/>
        <v>7</v>
      </c>
      <c r="C97" s="143">
        <f t="shared" si="4"/>
        <v>7</v>
      </c>
      <c r="D97" s="169" t="s">
        <v>1850</v>
      </c>
      <c r="E97" s="169" t="s">
        <v>2421</v>
      </c>
      <c r="F97" s="169" t="s">
        <v>38</v>
      </c>
      <c r="G97" s="169" t="s">
        <v>39</v>
      </c>
      <c r="H97" s="169" t="s">
        <v>1851</v>
      </c>
      <c r="I97" s="170">
        <v>45159.395833333336</v>
      </c>
      <c r="J97" s="169" t="s">
        <v>1864</v>
      </c>
      <c r="K97" s="174">
        <v>45159.444444444445</v>
      </c>
      <c r="L97" s="171">
        <v>45159</v>
      </c>
      <c r="M97" s="177">
        <v>0.44444444444525288</v>
      </c>
      <c r="N97" s="169" t="s">
        <v>1865</v>
      </c>
      <c r="O97" s="169" t="s">
        <v>1866</v>
      </c>
      <c r="P97" s="172">
        <v>128</v>
      </c>
      <c r="Q97" s="172">
        <v>29.3</v>
      </c>
      <c r="R97" s="219"/>
      <c r="S97" s="219"/>
    </row>
    <row r="98" spans="1:19" x14ac:dyDescent="0.3">
      <c r="A98" s="154">
        <f t="shared" si="5"/>
        <v>7</v>
      </c>
      <c r="B98" s="154">
        <f t="shared" si="3"/>
        <v>7</v>
      </c>
      <c r="C98" s="143">
        <f t="shared" si="4"/>
        <v>7</v>
      </c>
      <c r="D98" s="169" t="s">
        <v>1850</v>
      </c>
      <c r="E98" s="169" t="s">
        <v>2421</v>
      </c>
      <c r="F98" s="169" t="s">
        <v>38</v>
      </c>
      <c r="G98" s="169" t="s">
        <v>39</v>
      </c>
      <c r="H98" s="169" t="s">
        <v>1851</v>
      </c>
      <c r="I98" s="170">
        <v>45159.395833333336</v>
      </c>
      <c r="J98" s="169" t="s">
        <v>1867</v>
      </c>
      <c r="K98" s="174">
        <v>45159.444444444445</v>
      </c>
      <c r="L98" s="171">
        <v>45159</v>
      </c>
      <c r="M98" s="177">
        <v>0.44444444444525288</v>
      </c>
      <c r="N98" s="169" t="s">
        <v>1868</v>
      </c>
      <c r="O98" s="169" t="s">
        <v>1869</v>
      </c>
      <c r="P98" s="172">
        <v>113</v>
      </c>
      <c r="Q98" s="172">
        <v>17.899999999999999</v>
      </c>
      <c r="R98" s="219"/>
      <c r="S98" s="219"/>
    </row>
    <row r="99" spans="1:19" x14ac:dyDescent="0.3">
      <c r="A99" s="154">
        <f t="shared" si="5"/>
        <v>7</v>
      </c>
      <c r="B99" s="154">
        <f t="shared" si="3"/>
        <v>7</v>
      </c>
      <c r="C99" s="143">
        <f t="shared" si="4"/>
        <v>7</v>
      </c>
      <c r="D99" s="169" t="s">
        <v>1850</v>
      </c>
      <c r="E99" s="169" t="s">
        <v>2421</v>
      </c>
      <c r="F99" s="169" t="s">
        <v>38</v>
      </c>
      <c r="G99" s="169" t="s">
        <v>39</v>
      </c>
      <c r="H99" s="169" t="s">
        <v>1851</v>
      </c>
      <c r="I99" s="170">
        <v>45159.395833333336</v>
      </c>
      <c r="J99" s="169" t="s">
        <v>1870</v>
      </c>
      <c r="K99" s="174">
        <v>45159.444444444445</v>
      </c>
      <c r="L99" s="171">
        <v>45159</v>
      </c>
      <c r="M99" s="177">
        <v>0.44444444444525288</v>
      </c>
      <c r="N99" s="169" t="s">
        <v>1871</v>
      </c>
      <c r="O99" s="169" t="s">
        <v>1872</v>
      </c>
      <c r="P99" s="172">
        <v>112</v>
      </c>
      <c r="Q99" s="172">
        <v>19.5</v>
      </c>
      <c r="R99" s="219"/>
      <c r="S99" s="219"/>
    </row>
    <row r="100" spans="1:19" x14ac:dyDescent="0.3">
      <c r="A100" s="154">
        <f t="shared" si="5"/>
        <v>7</v>
      </c>
      <c r="B100" s="154">
        <f t="shared" si="3"/>
        <v>7</v>
      </c>
      <c r="C100" s="143">
        <f t="shared" si="4"/>
        <v>7</v>
      </c>
      <c r="D100" s="169" t="s">
        <v>1850</v>
      </c>
      <c r="E100" s="169" t="s">
        <v>2421</v>
      </c>
      <c r="F100" s="169" t="s">
        <v>38</v>
      </c>
      <c r="G100" s="169" t="s">
        <v>39</v>
      </c>
      <c r="H100" s="169" t="s">
        <v>1851</v>
      </c>
      <c r="I100" s="170">
        <v>45159.395833333336</v>
      </c>
      <c r="J100" s="169" t="s">
        <v>1873</v>
      </c>
      <c r="K100" s="174">
        <v>45159.444444444445</v>
      </c>
      <c r="L100" s="171">
        <v>45159</v>
      </c>
      <c r="M100" s="177">
        <v>0.44444444444525288</v>
      </c>
      <c r="N100" s="169" t="s">
        <v>1874</v>
      </c>
      <c r="O100" s="169" t="s">
        <v>1875</v>
      </c>
      <c r="P100" s="172">
        <v>119</v>
      </c>
      <c r="Q100" s="172">
        <v>21.4</v>
      </c>
      <c r="R100" s="219"/>
      <c r="S100" s="219"/>
    </row>
    <row r="101" spans="1:19" x14ac:dyDescent="0.3">
      <c r="A101" s="154">
        <f t="shared" si="5"/>
        <v>7</v>
      </c>
      <c r="B101" s="154">
        <f t="shared" si="3"/>
        <v>7</v>
      </c>
      <c r="C101" s="143">
        <f t="shared" si="4"/>
        <v>7</v>
      </c>
      <c r="D101" s="169" t="s">
        <v>1850</v>
      </c>
      <c r="E101" s="169" t="s">
        <v>2421</v>
      </c>
      <c r="F101" s="169" t="s">
        <v>38</v>
      </c>
      <c r="G101" s="169" t="s">
        <v>39</v>
      </c>
      <c r="H101" s="169" t="s">
        <v>1851</v>
      </c>
      <c r="I101" s="170">
        <v>45159.395833333336</v>
      </c>
      <c r="J101" s="169" t="s">
        <v>1876</v>
      </c>
      <c r="K101" s="174">
        <v>45159.444444444445</v>
      </c>
      <c r="L101" s="171">
        <v>45159</v>
      </c>
      <c r="M101" s="177">
        <v>0.44444444444525288</v>
      </c>
      <c r="N101" s="169" t="s">
        <v>1877</v>
      </c>
      <c r="O101" s="169" t="s">
        <v>1878</v>
      </c>
      <c r="P101" s="172">
        <v>116</v>
      </c>
      <c r="Q101" s="172">
        <v>17.7</v>
      </c>
      <c r="R101" s="219"/>
      <c r="S101" s="219"/>
    </row>
    <row r="102" spans="1:19" x14ac:dyDescent="0.3">
      <c r="A102" s="154">
        <f t="shared" si="5"/>
        <v>7</v>
      </c>
      <c r="B102" s="154">
        <f t="shared" si="3"/>
        <v>7</v>
      </c>
      <c r="C102" s="143">
        <f t="shared" si="4"/>
        <v>7</v>
      </c>
      <c r="D102" s="169" t="s">
        <v>1850</v>
      </c>
      <c r="E102" s="169" t="s">
        <v>2421</v>
      </c>
      <c r="F102" s="169" t="s">
        <v>38</v>
      </c>
      <c r="G102" s="169" t="s">
        <v>39</v>
      </c>
      <c r="H102" s="169" t="s">
        <v>1851</v>
      </c>
      <c r="I102" s="170">
        <v>45159.395833333336</v>
      </c>
      <c r="J102" s="169" t="s">
        <v>1879</v>
      </c>
      <c r="K102" s="174">
        <v>45159.444444444445</v>
      </c>
      <c r="L102" s="171">
        <v>45159</v>
      </c>
      <c r="M102" s="177">
        <v>0.44444444444525288</v>
      </c>
      <c r="N102" s="169" t="s">
        <v>1880</v>
      </c>
      <c r="O102" s="169" t="s">
        <v>1881</v>
      </c>
      <c r="P102" s="172">
        <v>122</v>
      </c>
      <c r="Q102" s="172">
        <v>23.3</v>
      </c>
      <c r="R102" s="219"/>
      <c r="S102" s="219"/>
    </row>
    <row r="103" spans="1:19" x14ac:dyDescent="0.3">
      <c r="A103" s="154">
        <f t="shared" si="5"/>
        <v>7</v>
      </c>
      <c r="B103" s="154">
        <f t="shared" si="3"/>
        <v>7</v>
      </c>
      <c r="C103" s="143">
        <f t="shared" si="4"/>
        <v>7</v>
      </c>
      <c r="D103" s="169" t="s">
        <v>1850</v>
      </c>
      <c r="E103" s="169" t="s">
        <v>2421</v>
      </c>
      <c r="F103" s="169" t="s">
        <v>38</v>
      </c>
      <c r="G103" s="169" t="s">
        <v>39</v>
      </c>
      <c r="H103" s="169" t="s">
        <v>1851</v>
      </c>
      <c r="I103" s="170">
        <v>45159.395833333336</v>
      </c>
      <c r="J103" s="169" t="s">
        <v>1882</v>
      </c>
      <c r="K103" s="174">
        <v>45159.475694444445</v>
      </c>
      <c r="L103" s="171">
        <v>45159</v>
      </c>
      <c r="M103" s="177">
        <v>0.47569444444525288</v>
      </c>
      <c r="N103" s="169" t="s">
        <v>1883</v>
      </c>
      <c r="O103" s="169" t="s">
        <v>1884</v>
      </c>
      <c r="P103" s="172">
        <v>105</v>
      </c>
      <c r="Q103" s="172">
        <v>17.2</v>
      </c>
      <c r="R103" s="219"/>
      <c r="S103" s="219"/>
    </row>
    <row r="104" spans="1:19" x14ac:dyDescent="0.3">
      <c r="A104" s="154">
        <f t="shared" si="5"/>
        <v>7</v>
      </c>
      <c r="B104" s="154">
        <f t="shared" si="3"/>
        <v>7</v>
      </c>
      <c r="C104" s="143">
        <f t="shared" si="4"/>
        <v>7</v>
      </c>
      <c r="D104" s="169" t="s">
        <v>1850</v>
      </c>
      <c r="E104" s="169" t="s">
        <v>2421</v>
      </c>
      <c r="F104" s="169" t="s">
        <v>38</v>
      </c>
      <c r="G104" s="169" t="s">
        <v>39</v>
      </c>
      <c r="H104" s="169" t="s">
        <v>1851</v>
      </c>
      <c r="I104" s="170">
        <v>45159.395833333336</v>
      </c>
      <c r="J104" s="169" t="s">
        <v>1885</v>
      </c>
      <c r="K104" s="174">
        <v>45159.496527777781</v>
      </c>
      <c r="L104" s="171">
        <v>45159</v>
      </c>
      <c r="M104" s="177">
        <v>0.49652777778101154</v>
      </c>
      <c r="N104" s="169" t="s">
        <v>1886</v>
      </c>
      <c r="O104" s="169" t="s">
        <v>1887</v>
      </c>
      <c r="P104" s="172">
        <v>98</v>
      </c>
      <c r="Q104" s="172">
        <v>12.1</v>
      </c>
      <c r="R104" s="219"/>
      <c r="S104" s="219"/>
    </row>
    <row r="105" spans="1:19" x14ac:dyDescent="0.3">
      <c r="A105" s="154">
        <f t="shared" si="5"/>
        <v>7</v>
      </c>
      <c r="B105" s="154">
        <f t="shared" si="3"/>
        <v>7</v>
      </c>
      <c r="C105" s="143">
        <f t="shared" si="4"/>
        <v>7</v>
      </c>
      <c r="D105" s="169" t="s">
        <v>1850</v>
      </c>
      <c r="E105" s="169" t="s">
        <v>2421</v>
      </c>
      <c r="F105" s="169" t="s">
        <v>38</v>
      </c>
      <c r="G105" s="169" t="s">
        <v>39</v>
      </c>
      <c r="H105" s="169" t="s">
        <v>1851</v>
      </c>
      <c r="I105" s="170">
        <v>45159.395833333336</v>
      </c>
      <c r="J105" s="169" t="s">
        <v>1888</v>
      </c>
      <c r="K105" s="174">
        <v>45159.496527777781</v>
      </c>
      <c r="L105" s="171">
        <v>45159</v>
      </c>
      <c r="M105" s="177">
        <v>0.49652777778101154</v>
      </c>
      <c r="N105" s="169" t="s">
        <v>1889</v>
      </c>
      <c r="O105" s="169" t="s">
        <v>1890</v>
      </c>
      <c r="P105" s="172">
        <v>114</v>
      </c>
      <c r="Q105" s="172">
        <v>18.5</v>
      </c>
      <c r="R105" s="219"/>
      <c r="S105" s="219"/>
    </row>
    <row r="106" spans="1:19" x14ac:dyDescent="0.3">
      <c r="A106" s="154">
        <f t="shared" si="5"/>
        <v>7</v>
      </c>
      <c r="B106" s="154">
        <f t="shared" si="3"/>
        <v>7</v>
      </c>
      <c r="C106" s="143">
        <f t="shared" si="4"/>
        <v>7</v>
      </c>
      <c r="D106" s="169" t="s">
        <v>1850</v>
      </c>
      <c r="E106" s="169" t="s">
        <v>2421</v>
      </c>
      <c r="F106" s="169" t="s">
        <v>38</v>
      </c>
      <c r="G106" s="169" t="s">
        <v>39</v>
      </c>
      <c r="H106" s="169" t="s">
        <v>1851</v>
      </c>
      <c r="I106" s="170">
        <v>45159.395833333336</v>
      </c>
      <c r="J106" s="169" t="s">
        <v>1891</v>
      </c>
      <c r="K106" s="174">
        <v>45159.618055555555</v>
      </c>
      <c r="L106" s="171">
        <v>45159</v>
      </c>
      <c r="M106" s="177">
        <v>0.61805555555474712</v>
      </c>
      <c r="N106" s="169" t="s">
        <v>1892</v>
      </c>
      <c r="O106" s="169" t="s">
        <v>1893</v>
      </c>
      <c r="P106" s="172">
        <v>135</v>
      </c>
      <c r="Q106" s="172">
        <v>34.700000000000003</v>
      </c>
      <c r="R106" s="219"/>
      <c r="S106" s="219"/>
    </row>
    <row r="107" spans="1:19" x14ac:dyDescent="0.3">
      <c r="A107" s="154">
        <f t="shared" si="5"/>
        <v>7</v>
      </c>
      <c r="B107" s="154">
        <f t="shared" si="3"/>
        <v>7</v>
      </c>
      <c r="C107" s="143">
        <f t="shared" si="4"/>
        <v>7</v>
      </c>
      <c r="D107" s="169" t="s">
        <v>1850</v>
      </c>
      <c r="E107" s="169" t="s">
        <v>2421</v>
      </c>
      <c r="F107" s="169" t="s">
        <v>38</v>
      </c>
      <c r="G107" s="169" t="s">
        <v>39</v>
      </c>
      <c r="H107" s="169" t="s">
        <v>1851</v>
      </c>
      <c r="I107" s="170">
        <v>45159.395833333336</v>
      </c>
      <c r="J107" s="169" t="s">
        <v>1894</v>
      </c>
      <c r="K107" s="174">
        <v>45159.618055555555</v>
      </c>
      <c r="L107" s="171">
        <v>45159</v>
      </c>
      <c r="M107" s="177">
        <v>0.61805555555474712</v>
      </c>
      <c r="N107" s="169" t="s">
        <v>1895</v>
      </c>
      <c r="O107" s="169" t="s">
        <v>1896</v>
      </c>
      <c r="P107" s="172">
        <v>122</v>
      </c>
      <c r="Q107" s="172">
        <v>23.3</v>
      </c>
      <c r="R107" s="220"/>
      <c r="S107" s="220"/>
    </row>
    <row r="108" spans="1:19" x14ac:dyDescent="0.3">
      <c r="A108" s="154">
        <f t="shared" si="5"/>
        <v>8</v>
      </c>
      <c r="B108" s="154">
        <f t="shared" si="3"/>
        <v>8</v>
      </c>
      <c r="C108" s="143">
        <f t="shared" si="4"/>
        <v>8</v>
      </c>
      <c r="D108" s="169" t="s">
        <v>1850</v>
      </c>
      <c r="E108" s="169" t="s">
        <v>2422</v>
      </c>
      <c r="F108" s="169" t="s">
        <v>38</v>
      </c>
      <c r="G108" s="169" t="s">
        <v>39</v>
      </c>
      <c r="H108" s="169" t="s">
        <v>2035</v>
      </c>
      <c r="I108" s="170">
        <v>45159.395833333336</v>
      </c>
      <c r="J108" s="169" t="s">
        <v>2036</v>
      </c>
      <c r="K108" s="174">
        <v>45159.395833333336</v>
      </c>
      <c r="L108" s="171">
        <v>45159</v>
      </c>
      <c r="M108" s="177">
        <v>0.39583333333575865</v>
      </c>
      <c r="N108" s="169" t="s">
        <v>2037</v>
      </c>
      <c r="O108" s="169" t="s">
        <v>2038</v>
      </c>
      <c r="P108" s="172">
        <v>122</v>
      </c>
      <c r="Q108" s="172">
        <v>29.3</v>
      </c>
      <c r="R108" s="232" t="s">
        <v>2500</v>
      </c>
      <c r="S108" s="232" t="s">
        <v>2493</v>
      </c>
    </row>
    <row r="109" spans="1:19" x14ac:dyDescent="0.3">
      <c r="A109" s="154">
        <f t="shared" si="5"/>
        <v>8</v>
      </c>
      <c r="B109" s="154">
        <f t="shared" si="3"/>
        <v>8</v>
      </c>
      <c r="C109" s="143">
        <f t="shared" si="4"/>
        <v>8</v>
      </c>
      <c r="D109" s="169" t="s">
        <v>1850</v>
      </c>
      <c r="E109" s="169" t="s">
        <v>2422</v>
      </c>
      <c r="F109" s="169" t="s">
        <v>38</v>
      </c>
      <c r="G109" s="169" t="s">
        <v>39</v>
      </c>
      <c r="H109" s="169" t="s">
        <v>2035</v>
      </c>
      <c r="I109" s="170">
        <v>45159.395833333336</v>
      </c>
      <c r="J109" s="169" t="s">
        <v>2039</v>
      </c>
      <c r="K109" s="174">
        <v>45159.395833333336</v>
      </c>
      <c r="L109" s="171">
        <v>45159</v>
      </c>
      <c r="M109" s="177">
        <v>0.39583333333575865</v>
      </c>
      <c r="N109" s="169" t="s">
        <v>2040</v>
      </c>
      <c r="O109" s="169" t="s">
        <v>2041</v>
      </c>
      <c r="P109" s="172">
        <v>115</v>
      </c>
      <c r="Q109" s="172">
        <v>19.600000000000001</v>
      </c>
      <c r="R109" s="219"/>
      <c r="S109" s="219"/>
    </row>
    <row r="110" spans="1:19" x14ac:dyDescent="0.3">
      <c r="A110" s="154">
        <f t="shared" si="5"/>
        <v>8</v>
      </c>
      <c r="B110" s="154">
        <f t="shared" si="3"/>
        <v>8</v>
      </c>
      <c r="C110" s="143">
        <f t="shared" si="4"/>
        <v>8</v>
      </c>
      <c r="D110" s="169" t="s">
        <v>1850</v>
      </c>
      <c r="E110" s="169" t="s">
        <v>2422</v>
      </c>
      <c r="F110" s="169" t="s">
        <v>38</v>
      </c>
      <c r="G110" s="169" t="s">
        <v>39</v>
      </c>
      <c r="H110" s="169" t="s">
        <v>2035</v>
      </c>
      <c r="I110" s="170">
        <v>45159.395833333336</v>
      </c>
      <c r="J110" s="169" t="s">
        <v>2042</v>
      </c>
      <c r="K110" s="174">
        <v>45159.444444444445</v>
      </c>
      <c r="L110" s="171">
        <v>45159</v>
      </c>
      <c r="M110" s="177">
        <v>0.44444444444525288</v>
      </c>
      <c r="N110" s="169" t="s">
        <v>2043</v>
      </c>
      <c r="O110" s="169" t="s">
        <v>2044</v>
      </c>
      <c r="P110" s="172">
        <v>120</v>
      </c>
      <c r="Q110" s="172">
        <v>25.3</v>
      </c>
      <c r="R110" s="219"/>
      <c r="S110" s="219"/>
    </row>
    <row r="111" spans="1:19" x14ac:dyDescent="0.3">
      <c r="A111" s="154">
        <f t="shared" si="5"/>
        <v>8</v>
      </c>
      <c r="B111" s="154">
        <f t="shared" si="3"/>
        <v>8</v>
      </c>
      <c r="C111" s="143">
        <f t="shared" si="4"/>
        <v>8</v>
      </c>
      <c r="D111" s="169" t="s">
        <v>1850</v>
      </c>
      <c r="E111" s="169" t="s">
        <v>2422</v>
      </c>
      <c r="F111" s="169" t="s">
        <v>38</v>
      </c>
      <c r="G111" s="169" t="s">
        <v>39</v>
      </c>
      <c r="H111" s="169" t="s">
        <v>2035</v>
      </c>
      <c r="I111" s="170">
        <v>45159.395833333336</v>
      </c>
      <c r="J111" s="169" t="s">
        <v>2045</v>
      </c>
      <c r="K111" s="174">
        <v>45159.444444444445</v>
      </c>
      <c r="L111" s="171">
        <v>45159</v>
      </c>
      <c r="M111" s="177">
        <v>0.44444444444525288</v>
      </c>
      <c r="N111" s="169" t="s">
        <v>2046</v>
      </c>
      <c r="O111" s="169" t="s">
        <v>2047</v>
      </c>
      <c r="P111" s="172">
        <v>110</v>
      </c>
      <c r="Q111" s="172">
        <v>21.1</v>
      </c>
      <c r="R111" s="219"/>
      <c r="S111" s="219"/>
    </row>
    <row r="112" spans="1:19" x14ac:dyDescent="0.3">
      <c r="A112" s="154">
        <f t="shared" si="5"/>
        <v>8</v>
      </c>
      <c r="B112" s="154">
        <f t="shared" si="3"/>
        <v>8</v>
      </c>
      <c r="C112" s="143">
        <f t="shared" si="4"/>
        <v>8</v>
      </c>
      <c r="D112" s="169" t="s">
        <v>1850</v>
      </c>
      <c r="E112" s="169" t="s">
        <v>2422</v>
      </c>
      <c r="F112" s="169" t="s">
        <v>38</v>
      </c>
      <c r="G112" s="169" t="s">
        <v>39</v>
      </c>
      <c r="H112" s="169" t="s">
        <v>2035</v>
      </c>
      <c r="I112" s="170">
        <v>45159.395833333336</v>
      </c>
      <c r="J112" s="169" t="s">
        <v>2048</v>
      </c>
      <c r="K112" s="174">
        <v>45159.444444444445</v>
      </c>
      <c r="L112" s="171">
        <v>45159</v>
      </c>
      <c r="M112" s="177">
        <v>0.44444444444525288</v>
      </c>
      <c r="N112" s="169" t="s">
        <v>2049</v>
      </c>
      <c r="O112" s="169" t="s">
        <v>2050</v>
      </c>
      <c r="P112" s="172">
        <v>126</v>
      </c>
      <c r="Q112" s="172">
        <v>21.2</v>
      </c>
      <c r="R112" s="219"/>
      <c r="S112" s="219"/>
    </row>
    <row r="113" spans="1:19" x14ac:dyDescent="0.3">
      <c r="A113" s="154">
        <f t="shared" si="5"/>
        <v>8</v>
      </c>
      <c r="B113" s="154">
        <f t="shared" si="3"/>
        <v>8</v>
      </c>
      <c r="C113" s="143">
        <f t="shared" si="4"/>
        <v>8</v>
      </c>
      <c r="D113" s="169" t="s">
        <v>1850</v>
      </c>
      <c r="E113" s="169" t="s">
        <v>2422</v>
      </c>
      <c r="F113" s="169" t="s">
        <v>38</v>
      </c>
      <c r="G113" s="169" t="s">
        <v>39</v>
      </c>
      <c r="H113" s="169" t="s">
        <v>2035</v>
      </c>
      <c r="I113" s="170">
        <v>45159.395833333336</v>
      </c>
      <c r="J113" s="169" t="s">
        <v>2051</v>
      </c>
      <c r="K113" s="174">
        <v>45159.444444444445</v>
      </c>
      <c r="L113" s="171">
        <v>45159</v>
      </c>
      <c r="M113" s="177">
        <v>0.44444444444525288</v>
      </c>
      <c r="N113" s="169" t="s">
        <v>2052</v>
      </c>
      <c r="O113" s="169" t="s">
        <v>2053</v>
      </c>
      <c r="P113" s="172">
        <v>94</v>
      </c>
      <c r="Q113" s="172">
        <v>10.3</v>
      </c>
      <c r="R113" s="219"/>
      <c r="S113" s="219"/>
    </row>
    <row r="114" spans="1:19" x14ac:dyDescent="0.3">
      <c r="A114" s="154">
        <f t="shared" si="5"/>
        <v>8</v>
      </c>
      <c r="B114" s="154">
        <f t="shared" si="3"/>
        <v>8</v>
      </c>
      <c r="C114" s="143">
        <f t="shared" si="4"/>
        <v>8</v>
      </c>
      <c r="D114" s="169" t="s">
        <v>1850</v>
      </c>
      <c r="E114" s="169" t="s">
        <v>2422</v>
      </c>
      <c r="F114" s="169" t="s">
        <v>38</v>
      </c>
      <c r="G114" s="169" t="s">
        <v>39</v>
      </c>
      <c r="H114" s="169" t="s">
        <v>2035</v>
      </c>
      <c r="I114" s="170">
        <v>45159.395833333336</v>
      </c>
      <c r="J114" s="169" t="s">
        <v>2054</v>
      </c>
      <c r="K114" s="174">
        <v>45159.444444444445</v>
      </c>
      <c r="L114" s="171">
        <v>45159</v>
      </c>
      <c r="M114" s="177">
        <v>0.44444444444525288</v>
      </c>
      <c r="N114" s="169" t="s">
        <v>2055</v>
      </c>
      <c r="O114" s="169" t="s">
        <v>2056</v>
      </c>
      <c r="P114" s="172">
        <v>107</v>
      </c>
      <c r="Q114" s="172">
        <v>10.7</v>
      </c>
      <c r="R114" s="219"/>
      <c r="S114" s="219"/>
    </row>
    <row r="115" spans="1:19" x14ac:dyDescent="0.3">
      <c r="A115" s="154">
        <f t="shared" si="5"/>
        <v>8</v>
      </c>
      <c r="B115" s="154">
        <f t="shared" si="3"/>
        <v>8</v>
      </c>
      <c r="C115" s="143">
        <f t="shared" si="4"/>
        <v>8</v>
      </c>
      <c r="D115" s="169" t="s">
        <v>1850</v>
      </c>
      <c r="E115" s="169" t="s">
        <v>2422</v>
      </c>
      <c r="F115" s="169" t="s">
        <v>38</v>
      </c>
      <c r="G115" s="169" t="s">
        <v>39</v>
      </c>
      <c r="H115" s="169" t="s">
        <v>2035</v>
      </c>
      <c r="I115" s="170">
        <v>45159.395833333336</v>
      </c>
      <c r="J115" s="169" t="s">
        <v>2057</v>
      </c>
      <c r="K115" s="174">
        <v>45159.475694444445</v>
      </c>
      <c r="L115" s="171">
        <v>45159</v>
      </c>
      <c r="M115" s="177">
        <v>0.47569444444525288</v>
      </c>
      <c r="N115" s="169" t="s">
        <v>2058</v>
      </c>
      <c r="O115" s="169" t="s">
        <v>2059</v>
      </c>
      <c r="P115" s="172">
        <v>123</v>
      </c>
      <c r="Q115" s="172">
        <v>24.3</v>
      </c>
      <c r="R115" s="219"/>
      <c r="S115" s="219"/>
    </row>
    <row r="116" spans="1:19" x14ac:dyDescent="0.3">
      <c r="A116" s="154">
        <f t="shared" si="5"/>
        <v>8</v>
      </c>
      <c r="B116" s="154">
        <f t="shared" si="3"/>
        <v>8</v>
      </c>
      <c r="C116" s="143">
        <f t="shared" si="4"/>
        <v>8</v>
      </c>
      <c r="D116" s="169" t="s">
        <v>1850</v>
      </c>
      <c r="E116" s="169" t="s">
        <v>2422</v>
      </c>
      <c r="F116" s="169" t="s">
        <v>38</v>
      </c>
      <c r="G116" s="169" t="s">
        <v>39</v>
      </c>
      <c r="H116" s="169" t="s">
        <v>2035</v>
      </c>
      <c r="I116" s="170">
        <v>45159.395833333336</v>
      </c>
      <c r="J116" s="169" t="s">
        <v>2060</v>
      </c>
      <c r="K116" s="174">
        <v>45159.475694444445</v>
      </c>
      <c r="L116" s="171">
        <v>45159</v>
      </c>
      <c r="M116" s="177">
        <v>0.47569444444525288</v>
      </c>
      <c r="N116" s="169" t="s">
        <v>2061</v>
      </c>
      <c r="O116" s="169" t="s">
        <v>2062</v>
      </c>
      <c r="P116" s="172">
        <v>112</v>
      </c>
      <c r="Q116" s="172">
        <v>18.399999999999999</v>
      </c>
      <c r="R116" s="219"/>
      <c r="S116" s="219"/>
    </row>
    <row r="117" spans="1:19" x14ac:dyDescent="0.3">
      <c r="A117" s="154">
        <f t="shared" si="5"/>
        <v>8</v>
      </c>
      <c r="B117" s="154">
        <f t="shared" si="3"/>
        <v>8</v>
      </c>
      <c r="C117" s="143">
        <f t="shared" si="4"/>
        <v>8</v>
      </c>
      <c r="D117" s="169" t="s">
        <v>1850</v>
      </c>
      <c r="E117" s="169" t="s">
        <v>2422</v>
      </c>
      <c r="F117" s="169" t="s">
        <v>38</v>
      </c>
      <c r="G117" s="169" t="s">
        <v>39</v>
      </c>
      <c r="H117" s="169" t="s">
        <v>2035</v>
      </c>
      <c r="I117" s="170">
        <v>45159.395833333336</v>
      </c>
      <c r="J117" s="169" t="s">
        <v>2063</v>
      </c>
      <c r="K117" s="174">
        <v>45159.496527777781</v>
      </c>
      <c r="L117" s="171">
        <v>45159</v>
      </c>
      <c r="M117" s="177">
        <v>0.49652777778101154</v>
      </c>
      <c r="N117" s="169" t="s">
        <v>2064</v>
      </c>
      <c r="O117" s="169" t="s">
        <v>2065</v>
      </c>
      <c r="P117" s="172">
        <v>105</v>
      </c>
      <c r="Q117" s="172">
        <v>14.9</v>
      </c>
      <c r="R117" s="219"/>
      <c r="S117" s="219"/>
    </row>
    <row r="118" spans="1:19" x14ac:dyDescent="0.3">
      <c r="A118" s="154">
        <f t="shared" si="5"/>
        <v>8</v>
      </c>
      <c r="B118" s="154">
        <f t="shared" si="3"/>
        <v>8</v>
      </c>
      <c r="C118" s="143">
        <f t="shared" si="4"/>
        <v>8</v>
      </c>
      <c r="D118" s="169" t="s">
        <v>1850</v>
      </c>
      <c r="E118" s="169" t="s">
        <v>2422</v>
      </c>
      <c r="F118" s="169" t="s">
        <v>38</v>
      </c>
      <c r="G118" s="169" t="s">
        <v>39</v>
      </c>
      <c r="H118" s="169" t="s">
        <v>2035</v>
      </c>
      <c r="I118" s="170">
        <v>45159.395833333336</v>
      </c>
      <c r="J118" s="169" t="s">
        <v>2066</v>
      </c>
      <c r="K118" s="174">
        <v>45159.496527777781</v>
      </c>
      <c r="L118" s="171">
        <v>45159</v>
      </c>
      <c r="M118" s="177">
        <v>0.49652777778101154</v>
      </c>
      <c r="N118" s="169" t="s">
        <v>2067</v>
      </c>
      <c r="O118" s="169" t="s">
        <v>2068</v>
      </c>
      <c r="P118" s="172">
        <v>116</v>
      </c>
      <c r="Q118" s="172">
        <v>17.600000000000001</v>
      </c>
      <c r="R118" s="219"/>
      <c r="S118" s="219"/>
    </row>
    <row r="119" spans="1:19" x14ac:dyDescent="0.3">
      <c r="A119" s="154">
        <f t="shared" si="5"/>
        <v>8</v>
      </c>
      <c r="B119" s="154">
        <f t="shared" si="3"/>
        <v>8</v>
      </c>
      <c r="C119" s="143">
        <f t="shared" si="4"/>
        <v>8</v>
      </c>
      <c r="D119" s="169" t="s">
        <v>1850</v>
      </c>
      <c r="E119" s="169" t="s">
        <v>2422</v>
      </c>
      <c r="F119" s="169" t="s">
        <v>38</v>
      </c>
      <c r="G119" s="169" t="s">
        <v>39</v>
      </c>
      <c r="H119" s="169" t="s">
        <v>2035</v>
      </c>
      <c r="I119" s="170">
        <v>45159.395833333336</v>
      </c>
      <c r="J119" s="169" t="s">
        <v>2069</v>
      </c>
      <c r="K119" s="174">
        <v>45159.496527777781</v>
      </c>
      <c r="L119" s="171">
        <v>45159</v>
      </c>
      <c r="M119" s="177">
        <v>0.49652777778101154</v>
      </c>
      <c r="N119" s="169" t="s">
        <v>2070</v>
      </c>
      <c r="O119" s="169" t="s">
        <v>2071</v>
      </c>
      <c r="P119" s="172">
        <v>109</v>
      </c>
      <c r="Q119" s="172">
        <v>20.2</v>
      </c>
      <c r="R119" s="219"/>
      <c r="S119" s="219"/>
    </row>
    <row r="120" spans="1:19" x14ac:dyDescent="0.3">
      <c r="A120" s="154">
        <f t="shared" si="5"/>
        <v>8</v>
      </c>
      <c r="B120" s="154">
        <f t="shared" si="3"/>
        <v>8</v>
      </c>
      <c r="C120" s="143">
        <f t="shared" si="4"/>
        <v>8</v>
      </c>
      <c r="D120" s="169" t="s">
        <v>1850</v>
      </c>
      <c r="E120" s="169" t="s">
        <v>2422</v>
      </c>
      <c r="F120" s="169" t="s">
        <v>38</v>
      </c>
      <c r="G120" s="169" t="s">
        <v>39</v>
      </c>
      <c r="H120" s="169" t="s">
        <v>2035</v>
      </c>
      <c r="I120" s="170">
        <v>45159.395833333336</v>
      </c>
      <c r="J120" s="169" t="s">
        <v>2072</v>
      </c>
      <c r="K120" s="174">
        <v>45159.496527777781</v>
      </c>
      <c r="L120" s="171">
        <v>45159</v>
      </c>
      <c r="M120" s="177">
        <v>0.49652777778101154</v>
      </c>
      <c r="N120" s="169" t="s">
        <v>2073</v>
      </c>
      <c r="O120" s="169" t="s">
        <v>2074</v>
      </c>
      <c r="P120" s="172">
        <v>101</v>
      </c>
      <c r="Q120" s="172">
        <v>13.8</v>
      </c>
      <c r="R120" s="219"/>
      <c r="S120" s="219"/>
    </row>
    <row r="121" spans="1:19" x14ac:dyDescent="0.3">
      <c r="A121" s="154">
        <f t="shared" si="5"/>
        <v>8</v>
      </c>
      <c r="B121" s="154">
        <f t="shared" si="3"/>
        <v>8</v>
      </c>
      <c r="C121" s="143">
        <f t="shared" si="4"/>
        <v>8</v>
      </c>
      <c r="D121" s="169" t="s">
        <v>1850</v>
      </c>
      <c r="E121" s="169" t="s">
        <v>2422</v>
      </c>
      <c r="F121" s="169" t="s">
        <v>38</v>
      </c>
      <c r="G121" s="169" t="s">
        <v>39</v>
      </c>
      <c r="H121" s="169" t="s">
        <v>2035</v>
      </c>
      <c r="I121" s="170">
        <v>45159.395833333336</v>
      </c>
      <c r="J121" s="169" t="s">
        <v>2075</v>
      </c>
      <c r="K121" s="174">
        <v>45159.526388888888</v>
      </c>
      <c r="L121" s="171">
        <v>45159</v>
      </c>
      <c r="M121" s="177">
        <v>0.52638888888759539</v>
      </c>
      <c r="N121" s="169" t="s">
        <v>2076</v>
      </c>
      <c r="O121" s="169" t="s">
        <v>2077</v>
      </c>
      <c r="P121" s="172">
        <v>113</v>
      </c>
      <c r="Q121" s="172">
        <v>22.7</v>
      </c>
      <c r="R121" s="219"/>
      <c r="S121" s="219"/>
    </row>
    <row r="122" spans="1:19" x14ac:dyDescent="0.3">
      <c r="A122" s="154">
        <f t="shared" si="5"/>
        <v>8</v>
      </c>
      <c r="B122" s="154">
        <f t="shared" si="3"/>
        <v>8</v>
      </c>
      <c r="C122" s="143">
        <f t="shared" si="4"/>
        <v>8</v>
      </c>
      <c r="D122" s="169" t="s">
        <v>1850</v>
      </c>
      <c r="E122" s="169" t="s">
        <v>2422</v>
      </c>
      <c r="F122" s="169" t="s">
        <v>38</v>
      </c>
      <c r="G122" s="169" t="s">
        <v>39</v>
      </c>
      <c r="H122" s="169" t="s">
        <v>2035</v>
      </c>
      <c r="I122" s="170">
        <v>45159.395833333336</v>
      </c>
      <c r="J122" s="169" t="s">
        <v>2078</v>
      </c>
      <c r="K122" s="174">
        <v>45159.618055555555</v>
      </c>
      <c r="L122" s="171">
        <v>45159</v>
      </c>
      <c r="M122" s="177">
        <v>0.61805555555474712</v>
      </c>
      <c r="N122" s="169" t="s">
        <v>2079</v>
      </c>
      <c r="O122" s="169" t="s">
        <v>2080</v>
      </c>
      <c r="P122" s="172">
        <v>130</v>
      </c>
      <c r="Q122" s="172">
        <v>28.8</v>
      </c>
      <c r="R122" s="220"/>
      <c r="S122" s="220"/>
    </row>
    <row r="123" spans="1:19" x14ac:dyDescent="0.3">
      <c r="A123" s="154">
        <f t="shared" si="5"/>
        <v>9</v>
      </c>
      <c r="B123" s="154">
        <f t="shared" si="3"/>
        <v>9</v>
      </c>
      <c r="C123" s="143">
        <f t="shared" si="4"/>
        <v>9</v>
      </c>
      <c r="D123" s="169" t="s">
        <v>1850</v>
      </c>
      <c r="E123" s="169" t="s">
        <v>2423</v>
      </c>
      <c r="F123" s="169" t="s">
        <v>38</v>
      </c>
      <c r="G123" s="169" t="s">
        <v>39</v>
      </c>
      <c r="H123" s="169" t="s">
        <v>2219</v>
      </c>
      <c r="I123" s="170">
        <v>45159.395833333336</v>
      </c>
      <c r="J123" s="169" t="s">
        <v>2220</v>
      </c>
      <c r="K123" s="174">
        <v>45159.395833333336</v>
      </c>
      <c r="L123" s="171">
        <v>45159</v>
      </c>
      <c r="M123" s="177">
        <v>0.39583333333575865</v>
      </c>
      <c r="N123" s="169" t="s">
        <v>2221</v>
      </c>
      <c r="O123" s="169" t="s">
        <v>2222</v>
      </c>
      <c r="P123" s="172">
        <v>129</v>
      </c>
      <c r="Q123" s="172">
        <v>27.1</v>
      </c>
      <c r="R123" s="232" t="s">
        <v>2501</v>
      </c>
      <c r="S123" s="232" t="s">
        <v>2493</v>
      </c>
    </row>
    <row r="124" spans="1:19" x14ac:dyDescent="0.3">
      <c r="A124" s="154">
        <f t="shared" si="5"/>
        <v>9</v>
      </c>
      <c r="B124" s="154">
        <f t="shared" si="3"/>
        <v>9</v>
      </c>
      <c r="C124" s="143">
        <f t="shared" si="4"/>
        <v>9</v>
      </c>
      <c r="D124" s="169" t="s">
        <v>1850</v>
      </c>
      <c r="E124" s="169" t="s">
        <v>2423</v>
      </c>
      <c r="F124" s="169" t="s">
        <v>38</v>
      </c>
      <c r="G124" s="169" t="s">
        <v>39</v>
      </c>
      <c r="H124" s="169" t="s">
        <v>2219</v>
      </c>
      <c r="I124" s="170">
        <v>45159.395833333336</v>
      </c>
      <c r="J124" s="169" t="s">
        <v>2223</v>
      </c>
      <c r="K124" s="174">
        <v>45159.395833333336</v>
      </c>
      <c r="L124" s="171">
        <v>45159</v>
      </c>
      <c r="M124" s="177">
        <v>0.39583333333575865</v>
      </c>
      <c r="N124" s="169" t="s">
        <v>2224</v>
      </c>
      <c r="O124" s="169" t="s">
        <v>2225</v>
      </c>
      <c r="P124" s="172">
        <v>96</v>
      </c>
      <c r="Q124" s="172">
        <v>10.5</v>
      </c>
      <c r="R124" s="219"/>
      <c r="S124" s="219"/>
    </row>
    <row r="125" spans="1:19" x14ac:dyDescent="0.3">
      <c r="A125" s="154">
        <f t="shared" si="5"/>
        <v>9</v>
      </c>
      <c r="B125" s="154">
        <f t="shared" si="3"/>
        <v>9</v>
      </c>
      <c r="C125" s="143">
        <f t="shared" si="4"/>
        <v>9</v>
      </c>
      <c r="D125" s="169" t="s">
        <v>1850</v>
      </c>
      <c r="E125" s="169" t="s">
        <v>2423</v>
      </c>
      <c r="F125" s="169" t="s">
        <v>38</v>
      </c>
      <c r="G125" s="169" t="s">
        <v>39</v>
      </c>
      <c r="H125" s="169" t="s">
        <v>2219</v>
      </c>
      <c r="I125" s="170">
        <v>45159.395833333336</v>
      </c>
      <c r="J125" s="169" t="s">
        <v>2226</v>
      </c>
      <c r="K125" s="174">
        <v>45159.422222222223</v>
      </c>
      <c r="L125" s="171">
        <v>45159</v>
      </c>
      <c r="M125" s="177">
        <v>0.42222222222335404</v>
      </c>
      <c r="N125" s="169" t="s">
        <v>2227</v>
      </c>
      <c r="O125" s="169" t="s">
        <v>2228</v>
      </c>
      <c r="P125" s="172">
        <v>117</v>
      </c>
      <c r="Q125" s="172">
        <v>20.399999999999999</v>
      </c>
      <c r="R125" s="219"/>
      <c r="S125" s="219"/>
    </row>
    <row r="126" spans="1:19" x14ac:dyDescent="0.3">
      <c r="A126" s="154">
        <f t="shared" si="5"/>
        <v>9</v>
      </c>
      <c r="B126" s="154">
        <f t="shared" si="3"/>
        <v>9</v>
      </c>
      <c r="C126" s="143">
        <f t="shared" si="4"/>
        <v>9</v>
      </c>
      <c r="D126" s="169" t="s">
        <v>1850</v>
      </c>
      <c r="E126" s="169" t="s">
        <v>2423</v>
      </c>
      <c r="F126" s="169" t="s">
        <v>38</v>
      </c>
      <c r="G126" s="169" t="s">
        <v>39</v>
      </c>
      <c r="H126" s="169" t="s">
        <v>2219</v>
      </c>
      <c r="I126" s="170">
        <v>45159.395833333336</v>
      </c>
      <c r="J126" s="169" t="s">
        <v>2229</v>
      </c>
      <c r="K126" s="174">
        <v>45159.444444444445</v>
      </c>
      <c r="L126" s="171">
        <v>45159</v>
      </c>
      <c r="M126" s="177">
        <v>0.44444444444525288</v>
      </c>
      <c r="N126" s="169" t="s">
        <v>2230</v>
      </c>
      <c r="O126" s="169" t="s">
        <v>2231</v>
      </c>
      <c r="P126" s="172">
        <v>115</v>
      </c>
      <c r="Q126" s="172">
        <v>20.9</v>
      </c>
      <c r="R126" s="219"/>
      <c r="S126" s="219"/>
    </row>
    <row r="127" spans="1:19" x14ac:dyDescent="0.3">
      <c r="A127" s="154">
        <f t="shared" si="5"/>
        <v>9</v>
      </c>
      <c r="B127" s="154">
        <f t="shared" si="3"/>
        <v>9</v>
      </c>
      <c r="C127" s="143">
        <f t="shared" si="4"/>
        <v>9</v>
      </c>
      <c r="D127" s="169" t="s">
        <v>1850</v>
      </c>
      <c r="E127" s="169" t="s">
        <v>2423</v>
      </c>
      <c r="F127" s="169" t="s">
        <v>38</v>
      </c>
      <c r="G127" s="169" t="s">
        <v>39</v>
      </c>
      <c r="H127" s="169" t="s">
        <v>2219</v>
      </c>
      <c r="I127" s="170">
        <v>45159.395833333336</v>
      </c>
      <c r="J127" s="169" t="s">
        <v>2232</v>
      </c>
      <c r="K127" s="174">
        <v>45159.444444444445</v>
      </c>
      <c r="L127" s="171">
        <v>45159</v>
      </c>
      <c r="M127" s="177">
        <v>0.44444444444525288</v>
      </c>
      <c r="N127" s="169" t="s">
        <v>2233</v>
      </c>
      <c r="O127" s="169" t="s">
        <v>2234</v>
      </c>
      <c r="P127" s="172">
        <v>136</v>
      </c>
      <c r="Q127" s="172">
        <v>35.9</v>
      </c>
      <c r="R127" s="219"/>
      <c r="S127" s="219"/>
    </row>
    <row r="128" spans="1:19" x14ac:dyDescent="0.3">
      <c r="A128" s="154">
        <f t="shared" si="5"/>
        <v>9</v>
      </c>
      <c r="B128" s="154">
        <f t="shared" si="3"/>
        <v>9</v>
      </c>
      <c r="C128" s="143">
        <f t="shared" si="4"/>
        <v>9</v>
      </c>
      <c r="D128" s="169" t="s">
        <v>1850</v>
      </c>
      <c r="E128" s="169" t="s">
        <v>2423</v>
      </c>
      <c r="F128" s="169" t="s">
        <v>38</v>
      </c>
      <c r="G128" s="169" t="s">
        <v>39</v>
      </c>
      <c r="H128" s="169" t="s">
        <v>2219</v>
      </c>
      <c r="I128" s="170">
        <v>45159.395833333336</v>
      </c>
      <c r="J128" s="169" t="s">
        <v>2235</v>
      </c>
      <c r="K128" s="174">
        <v>45159.444444444445</v>
      </c>
      <c r="L128" s="171">
        <v>45159</v>
      </c>
      <c r="M128" s="177">
        <v>0.44444444444525288</v>
      </c>
      <c r="N128" s="169" t="s">
        <v>2236</v>
      </c>
      <c r="O128" s="169" t="s">
        <v>2237</v>
      </c>
      <c r="P128" s="172">
        <v>120</v>
      </c>
      <c r="Q128" s="172">
        <v>24.7</v>
      </c>
      <c r="R128" s="219"/>
      <c r="S128" s="219"/>
    </row>
    <row r="129" spans="1:19" x14ac:dyDescent="0.3">
      <c r="A129" s="154">
        <f t="shared" si="5"/>
        <v>9</v>
      </c>
      <c r="B129" s="154">
        <f t="shared" si="3"/>
        <v>9</v>
      </c>
      <c r="C129" s="143">
        <f t="shared" si="4"/>
        <v>9</v>
      </c>
      <c r="D129" s="169" t="s">
        <v>1850</v>
      </c>
      <c r="E129" s="169" t="s">
        <v>2423</v>
      </c>
      <c r="F129" s="169" t="s">
        <v>38</v>
      </c>
      <c r="G129" s="169" t="s">
        <v>39</v>
      </c>
      <c r="H129" s="169" t="s">
        <v>2219</v>
      </c>
      <c r="I129" s="170">
        <v>45159.395833333336</v>
      </c>
      <c r="J129" s="169" t="s">
        <v>2238</v>
      </c>
      <c r="K129" s="174">
        <v>45159.444444444445</v>
      </c>
      <c r="L129" s="171">
        <v>45159</v>
      </c>
      <c r="M129" s="177">
        <v>0.44444444444525288</v>
      </c>
      <c r="N129" s="169" t="s">
        <v>2239</v>
      </c>
      <c r="O129" s="169" t="s">
        <v>2240</v>
      </c>
      <c r="P129" s="172">
        <v>103</v>
      </c>
      <c r="Q129" s="172">
        <v>14.5</v>
      </c>
      <c r="R129" s="219"/>
      <c r="S129" s="219"/>
    </row>
    <row r="130" spans="1:19" x14ac:dyDescent="0.3">
      <c r="A130" s="154">
        <f t="shared" si="5"/>
        <v>9</v>
      </c>
      <c r="B130" s="154">
        <f t="shared" si="3"/>
        <v>9</v>
      </c>
      <c r="C130" s="143">
        <f t="shared" si="4"/>
        <v>9</v>
      </c>
      <c r="D130" s="169" t="s">
        <v>1850</v>
      </c>
      <c r="E130" s="169" t="s">
        <v>2423</v>
      </c>
      <c r="F130" s="169" t="s">
        <v>38</v>
      </c>
      <c r="G130" s="169" t="s">
        <v>39</v>
      </c>
      <c r="H130" s="169" t="s">
        <v>2219</v>
      </c>
      <c r="I130" s="170">
        <v>45159.395833333336</v>
      </c>
      <c r="J130" s="169" t="s">
        <v>2241</v>
      </c>
      <c r="K130" s="174">
        <v>45159.475694444445</v>
      </c>
      <c r="L130" s="171">
        <v>45159</v>
      </c>
      <c r="M130" s="177">
        <v>0.47569444444525288</v>
      </c>
      <c r="N130" s="169" t="s">
        <v>2242</v>
      </c>
      <c r="O130" s="169" t="s">
        <v>2243</v>
      </c>
      <c r="P130" s="172">
        <v>114</v>
      </c>
      <c r="Q130" s="172">
        <v>21.6</v>
      </c>
      <c r="R130" s="219"/>
      <c r="S130" s="219"/>
    </row>
    <row r="131" spans="1:19" x14ac:dyDescent="0.3">
      <c r="A131" s="154">
        <f t="shared" si="5"/>
        <v>9</v>
      </c>
      <c r="B131" s="154">
        <f t="shared" si="3"/>
        <v>9</v>
      </c>
      <c r="C131" s="143">
        <f t="shared" si="4"/>
        <v>9</v>
      </c>
      <c r="D131" s="169" t="s">
        <v>1850</v>
      </c>
      <c r="E131" s="169" t="s">
        <v>2423</v>
      </c>
      <c r="F131" s="169" t="s">
        <v>38</v>
      </c>
      <c r="G131" s="169" t="s">
        <v>39</v>
      </c>
      <c r="H131" s="169" t="s">
        <v>2219</v>
      </c>
      <c r="I131" s="170">
        <v>45159.395833333336</v>
      </c>
      <c r="J131" s="169" t="s">
        <v>2244</v>
      </c>
      <c r="K131" s="174">
        <v>45159.496527777781</v>
      </c>
      <c r="L131" s="171">
        <v>45159</v>
      </c>
      <c r="M131" s="177">
        <v>0.49652777778101154</v>
      </c>
      <c r="N131" s="169" t="s">
        <v>2245</v>
      </c>
      <c r="O131" s="169" t="s">
        <v>2246</v>
      </c>
      <c r="P131" s="172">
        <v>105</v>
      </c>
      <c r="Q131" s="172">
        <v>12.4</v>
      </c>
      <c r="R131" s="219"/>
      <c r="S131" s="219"/>
    </row>
    <row r="132" spans="1:19" x14ac:dyDescent="0.3">
      <c r="A132" s="154">
        <f t="shared" si="5"/>
        <v>9</v>
      </c>
      <c r="B132" s="154">
        <f t="shared" ref="B132:B182" si="6">C132</f>
        <v>9</v>
      </c>
      <c r="C132" s="143">
        <f t="shared" si="4"/>
        <v>9</v>
      </c>
      <c r="D132" s="169" t="s">
        <v>1850</v>
      </c>
      <c r="E132" s="169" t="s">
        <v>2423</v>
      </c>
      <c r="F132" s="169" t="s">
        <v>38</v>
      </c>
      <c r="G132" s="169" t="s">
        <v>39</v>
      </c>
      <c r="H132" s="169" t="s">
        <v>2219</v>
      </c>
      <c r="I132" s="170">
        <v>45159.395833333336</v>
      </c>
      <c r="J132" s="169" t="s">
        <v>2247</v>
      </c>
      <c r="K132" s="174">
        <v>45159.496527777781</v>
      </c>
      <c r="L132" s="171">
        <v>45159</v>
      </c>
      <c r="M132" s="177">
        <v>0.49652777778101154</v>
      </c>
      <c r="N132" s="169" t="s">
        <v>2248</v>
      </c>
      <c r="O132" s="169" t="s">
        <v>2249</v>
      </c>
      <c r="P132" s="172">
        <v>123</v>
      </c>
      <c r="Q132" s="172">
        <v>19.600000000000001</v>
      </c>
      <c r="R132" s="219"/>
      <c r="S132" s="219"/>
    </row>
    <row r="133" spans="1:19" x14ac:dyDescent="0.3">
      <c r="A133" s="154">
        <f t="shared" si="5"/>
        <v>9</v>
      </c>
      <c r="B133" s="154">
        <f t="shared" si="6"/>
        <v>9</v>
      </c>
      <c r="C133" s="143">
        <f t="shared" ref="C133:C196" si="7">IF(H133=H132,C132,C132+1)</f>
        <v>9</v>
      </c>
      <c r="D133" s="169" t="s">
        <v>1850</v>
      </c>
      <c r="E133" s="169" t="s">
        <v>2423</v>
      </c>
      <c r="F133" s="169" t="s">
        <v>38</v>
      </c>
      <c r="G133" s="169" t="s">
        <v>39</v>
      </c>
      <c r="H133" s="169" t="s">
        <v>2219</v>
      </c>
      <c r="I133" s="170">
        <v>45159.395833333336</v>
      </c>
      <c r="J133" s="169" t="s">
        <v>2250</v>
      </c>
      <c r="K133" s="174">
        <v>45159.496527777781</v>
      </c>
      <c r="L133" s="171">
        <v>45159</v>
      </c>
      <c r="M133" s="177">
        <v>0.49652777778101154</v>
      </c>
      <c r="N133" s="169" t="s">
        <v>2251</v>
      </c>
      <c r="O133" s="169" t="s">
        <v>2252</v>
      </c>
      <c r="P133" s="172">
        <v>107</v>
      </c>
      <c r="Q133" s="172">
        <v>16.2</v>
      </c>
      <c r="R133" s="219"/>
      <c r="S133" s="219"/>
    </row>
    <row r="134" spans="1:19" x14ac:dyDescent="0.3">
      <c r="A134" s="154">
        <f t="shared" si="5"/>
        <v>9</v>
      </c>
      <c r="B134" s="154">
        <f t="shared" si="6"/>
        <v>9</v>
      </c>
      <c r="C134" s="143">
        <f t="shared" si="7"/>
        <v>9</v>
      </c>
      <c r="D134" s="169" t="s">
        <v>1850</v>
      </c>
      <c r="E134" s="169" t="s">
        <v>2423</v>
      </c>
      <c r="F134" s="169" t="s">
        <v>38</v>
      </c>
      <c r="G134" s="169" t="s">
        <v>39</v>
      </c>
      <c r="H134" s="169" t="s">
        <v>2219</v>
      </c>
      <c r="I134" s="170">
        <v>45159.395833333336</v>
      </c>
      <c r="J134" s="169" t="s">
        <v>2253</v>
      </c>
      <c r="K134" s="174">
        <v>45159.496527777781</v>
      </c>
      <c r="L134" s="171">
        <v>45159</v>
      </c>
      <c r="M134" s="177">
        <v>0.49652777778101154</v>
      </c>
      <c r="N134" s="169" t="s">
        <v>2254</v>
      </c>
      <c r="O134" s="169" t="s">
        <v>2255</v>
      </c>
      <c r="P134" s="172">
        <v>110</v>
      </c>
      <c r="Q134" s="172">
        <v>19.100000000000001</v>
      </c>
      <c r="R134" s="219"/>
      <c r="S134" s="219"/>
    </row>
    <row r="135" spans="1:19" x14ac:dyDescent="0.3">
      <c r="A135" s="154">
        <f t="shared" si="5"/>
        <v>9</v>
      </c>
      <c r="B135" s="154">
        <f t="shared" si="6"/>
        <v>9</v>
      </c>
      <c r="C135" s="143">
        <f t="shared" si="7"/>
        <v>9</v>
      </c>
      <c r="D135" s="169" t="s">
        <v>1850</v>
      </c>
      <c r="E135" s="169" t="s">
        <v>2423</v>
      </c>
      <c r="F135" s="169" t="s">
        <v>38</v>
      </c>
      <c r="G135" s="169" t="s">
        <v>39</v>
      </c>
      <c r="H135" s="169" t="s">
        <v>2219</v>
      </c>
      <c r="I135" s="170">
        <v>45159.395833333336</v>
      </c>
      <c r="J135" s="169" t="s">
        <v>2256</v>
      </c>
      <c r="K135" s="174">
        <v>45159.496527777781</v>
      </c>
      <c r="L135" s="171">
        <v>45159</v>
      </c>
      <c r="M135" s="177">
        <v>0.49652777778101154</v>
      </c>
      <c r="N135" s="169" t="s">
        <v>2257</v>
      </c>
      <c r="O135" s="169" t="s">
        <v>2258</v>
      </c>
      <c r="P135" s="172">
        <v>112</v>
      </c>
      <c r="Q135" s="172">
        <v>20.100000000000001</v>
      </c>
      <c r="R135" s="219"/>
      <c r="S135" s="219"/>
    </row>
    <row r="136" spans="1:19" x14ac:dyDescent="0.3">
      <c r="A136" s="154">
        <f t="shared" si="5"/>
        <v>9</v>
      </c>
      <c r="B136" s="154">
        <f t="shared" si="6"/>
        <v>9</v>
      </c>
      <c r="C136" s="143">
        <f t="shared" si="7"/>
        <v>9</v>
      </c>
      <c r="D136" s="169" t="s">
        <v>1850</v>
      </c>
      <c r="E136" s="169" t="s">
        <v>2423</v>
      </c>
      <c r="F136" s="169" t="s">
        <v>38</v>
      </c>
      <c r="G136" s="169" t="s">
        <v>39</v>
      </c>
      <c r="H136" s="169" t="s">
        <v>2219</v>
      </c>
      <c r="I136" s="170">
        <v>45159.395833333336</v>
      </c>
      <c r="J136" s="169" t="s">
        <v>2259</v>
      </c>
      <c r="K136" s="174">
        <v>45159.526388888888</v>
      </c>
      <c r="L136" s="171">
        <v>45159</v>
      </c>
      <c r="M136" s="177">
        <v>0.52638888888759539</v>
      </c>
      <c r="N136" s="169" t="s">
        <v>2260</v>
      </c>
      <c r="O136" s="169" t="s">
        <v>2261</v>
      </c>
      <c r="P136" s="172">
        <v>109</v>
      </c>
      <c r="Q136" s="172">
        <v>18.2</v>
      </c>
      <c r="R136" s="219"/>
      <c r="S136" s="219"/>
    </row>
    <row r="137" spans="1:19" x14ac:dyDescent="0.3">
      <c r="A137" s="154">
        <f t="shared" si="5"/>
        <v>9</v>
      </c>
      <c r="B137" s="154">
        <f t="shared" si="6"/>
        <v>9</v>
      </c>
      <c r="C137" s="143">
        <f t="shared" si="7"/>
        <v>9</v>
      </c>
      <c r="D137" s="169" t="s">
        <v>1850</v>
      </c>
      <c r="E137" s="169" t="s">
        <v>2423</v>
      </c>
      <c r="F137" s="169" t="s">
        <v>38</v>
      </c>
      <c r="G137" s="169" t="s">
        <v>39</v>
      </c>
      <c r="H137" s="169" t="s">
        <v>2219</v>
      </c>
      <c r="I137" s="170">
        <v>45159.395833333336</v>
      </c>
      <c r="J137" s="169" t="s">
        <v>2262</v>
      </c>
      <c r="K137" s="174">
        <v>45159.618055555555</v>
      </c>
      <c r="L137" s="171">
        <v>45159</v>
      </c>
      <c r="M137" s="177">
        <v>0.61805555555474712</v>
      </c>
      <c r="N137" s="169" t="s">
        <v>2263</v>
      </c>
      <c r="O137" s="169" t="s">
        <v>2264</v>
      </c>
      <c r="P137" s="172">
        <v>120</v>
      </c>
      <c r="Q137" s="172">
        <v>21.5</v>
      </c>
      <c r="R137" s="220"/>
      <c r="S137" s="220"/>
    </row>
    <row r="138" spans="1:19" x14ac:dyDescent="0.3">
      <c r="A138" s="154">
        <f t="shared" si="5"/>
        <v>10</v>
      </c>
      <c r="B138" s="154">
        <f t="shared" si="6"/>
        <v>10</v>
      </c>
      <c r="C138" s="143">
        <f t="shared" si="7"/>
        <v>10</v>
      </c>
      <c r="D138" s="169" t="s">
        <v>1850</v>
      </c>
      <c r="E138" s="169" t="s">
        <v>2424</v>
      </c>
      <c r="F138" s="169" t="s">
        <v>38</v>
      </c>
      <c r="G138" s="169" t="s">
        <v>39</v>
      </c>
      <c r="H138" s="169" t="s">
        <v>1897</v>
      </c>
      <c r="I138" s="170">
        <v>45159.548611111109</v>
      </c>
      <c r="J138" s="169" t="s">
        <v>1898</v>
      </c>
      <c r="K138" s="174">
        <v>45159.548611111109</v>
      </c>
      <c r="L138" s="171">
        <v>45159</v>
      </c>
      <c r="M138" s="177">
        <v>0.54861111110949423</v>
      </c>
      <c r="N138" s="169" t="s">
        <v>1899</v>
      </c>
      <c r="O138" s="169" t="s">
        <v>1900</v>
      </c>
      <c r="P138" s="172">
        <v>100</v>
      </c>
      <c r="Q138" s="172">
        <v>12.3</v>
      </c>
      <c r="R138" s="232" t="s">
        <v>2502</v>
      </c>
      <c r="S138" s="232" t="s">
        <v>2493</v>
      </c>
    </row>
    <row r="139" spans="1:19" x14ac:dyDescent="0.3">
      <c r="A139" s="154">
        <f t="shared" si="5"/>
        <v>10</v>
      </c>
      <c r="B139" s="154">
        <f t="shared" si="6"/>
        <v>10</v>
      </c>
      <c r="C139" s="143">
        <f t="shared" si="7"/>
        <v>10</v>
      </c>
      <c r="D139" s="169" t="s">
        <v>1850</v>
      </c>
      <c r="E139" s="169" t="s">
        <v>2424</v>
      </c>
      <c r="F139" s="169" t="s">
        <v>38</v>
      </c>
      <c r="G139" s="169" t="s">
        <v>39</v>
      </c>
      <c r="H139" s="169" t="s">
        <v>1897</v>
      </c>
      <c r="I139" s="170">
        <v>45159.548611111109</v>
      </c>
      <c r="J139" s="169" t="s">
        <v>1901</v>
      </c>
      <c r="K139" s="174">
        <v>45159.548611111109</v>
      </c>
      <c r="L139" s="171">
        <v>45159</v>
      </c>
      <c r="M139" s="177">
        <v>0.54861111110949423</v>
      </c>
      <c r="N139" s="169" t="s">
        <v>1902</v>
      </c>
      <c r="O139" s="169" t="s">
        <v>1903</v>
      </c>
      <c r="P139" s="172">
        <v>108</v>
      </c>
      <c r="Q139" s="172">
        <v>16.399999999999999</v>
      </c>
      <c r="R139" s="219"/>
      <c r="S139" s="219"/>
    </row>
    <row r="140" spans="1:19" x14ac:dyDescent="0.3">
      <c r="A140" s="154">
        <f t="shared" si="5"/>
        <v>10</v>
      </c>
      <c r="B140" s="154">
        <f t="shared" si="6"/>
        <v>10</v>
      </c>
      <c r="C140" s="143">
        <f t="shared" si="7"/>
        <v>10</v>
      </c>
      <c r="D140" s="169" t="s">
        <v>1850</v>
      </c>
      <c r="E140" s="169" t="s">
        <v>2424</v>
      </c>
      <c r="F140" s="169" t="s">
        <v>38</v>
      </c>
      <c r="G140" s="169" t="s">
        <v>39</v>
      </c>
      <c r="H140" s="169" t="s">
        <v>1897</v>
      </c>
      <c r="I140" s="170">
        <v>45159.548611111109</v>
      </c>
      <c r="J140" s="169" t="s">
        <v>1904</v>
      </c>
      <c r="K140" s="174">
        <v>45159.548611111109</v>
      </c>
      <c r="L140" s="171">
        <v>45159</v>
      </c>
      <c r="M140" s="177">
        <v>0.54861111110949423</v>
      </c>
      <c r="N140" s="169" t="s">
        <v>1905</v>
      </c>
      <c r="O140" s="169" t="s">
        <v>1906</v>
      </c>
      <c r="P140" s="172">
        <v>112</v>
      </c>
      <c r="Q140" s="172">
        <v>18.2</v>
      </c>
      <c r="R140" s="219"/>
      <c r="S140" s="219"/>
    </row>
    <row r="141" spans="1:19" x14ac:dyDescent="0.3">
      <c r="A141" s="154">
        <f t="shared" si="5"/>
        <v>10</v>
      </c>
      <c r="B141" s="154">
        <f t="shared" si="6"/>
        <v>10</v>
      </c>
      <c r="C141" s="143">
        <f t="shared" si="7"/>
        <v>10</v>
      </c>
      <c r="D141" s="169" t="s">
        <v>1850</v>
      </c>
      <c r="E141" s="169" t="s">
        <v>2424</v>
      </c>
      <c r="F141" s="169" t="s">
        <v>38</v>
      </c>
      <c r="G141" s="169" t="s">
        <v>39</v>
      </c>
      <c r="H141" s="169" t="s">
        <v>1897</v>
      </c>
      <c r="I141" s="170">
        <v>45159.548611111109</v>
      </c>
      <c r="J141" s="169" t="s">
        <v>1907</v>
      </c>
      <c r="K141" s="174">
        <v>45159.548611111109</v>
      </c>
      <c r="L141" s="171">
        <v>45159</v>
      </c>
      <c r="M141" s="177">
        <v>0.54861111110949423</v>
      </c>
      <c r="N141" s="169" t="s">
        <v>1908</v>
      </c>
      <c r="O141" s="169" t="s">
        <v>1909</v>
      </c>
      <c r="P141" s="172">
        <v>109</v>
      </c>
      <c r="Q141" s="172">
        <v>17.8</v>
      </c>
      <c r="R141" s="219"/>
      <c r="S141" s="219"/>
    </row>
    <row r="142" spans="1:19" x14ac:dyDescent="0.3">
      <c r="A142" s="154">
        <f t="shared" si="5"/>
        <v>10</v>
      </c>
      <c r="B142" s="154">
        <f t="shared" si="6"/>
        <v>10</v>
      </c>
      <c r="C142" s="143">
        <f t="shared" si="7"/>
        <v>10</v>
      </c>
      <c r="D142" s="169" t="s">
        <v>1850</v>
      </c>
      <c r="E142" s="169" t="s">
        <v>2424</v>
      </c>
      <c r="F142" s="169" t="s">
        <v>38</v>
      </c>
      <c r="G142" s="169" t="s">
        <v>39</v>
      </c>
      <c r="H142" s="169" t="s">
        <v>1897</v>
      </c>
      <c r="I142" s="170">
        <v>45159.548611111109</v>
      </c>
      <c r="J142" s="169" t="s">
        <v>1910</v>
      </c>
      <c r="K142" s="174">
        <v>45159.548611111109</v>
      </c>
      <c r="L142" s="171">
        <v>45159</v>
      </c>
      <c r="M142" s="177">
        <v>0.54861111110949423</v>
      </c>
      <c r="N142" s="169" t="s">
        <v>1911</v>
      </c>
      <c r="O142" s="169" t="s">
        <v>1912</v>
      </c>
      <c r="P142" s="172">
        <v>110</v>
      </c>
      <c r="Q142" s="172">
        <v>15.4</v>
      </c>
      <c r="R142" s="219"/>
      <c r="S142" s="219"/>
    </row>
    <row r="143" spans="1:19" x14ac:dyDescent="0.3">
      <c r="A143" s="154">
        <f t="shared" si="5"/>
        <v>10</v>
      </c>
      <c r="B143" s="154">
        <f t="shared" si="6"/>
        <v>10</v>
      </c>
      <c r="C143" s="143">
        <f t="shared" si="7"/>
        <v>10</v>
      </c>
      <c r="D143" s="169" t="s">
        <v>1850</v>
      </c>
      <c r="E143" s="169" t="s">
        <v>2424</v>
      </c>
      <c r="F143" s="169" t="s">
        <v>38</v>
      </c>
      <c r="G143" s="169" t="s">
        <v>39</v>
      </c>
      <c r="H143" s="169" t="s">
        <v>1897</v>
      </c>
      <c r="I143" s="170">
        <v>45159.548611111109</v>
      </c>
      <c r="J143" s="169" t="s">
        <v>1913</v>
      </c>
      <c r="K143" s="174">
        <v>45159.548611111109</v>
      </c>
      <c r="L143" s="171">
        <v>45159</v>
      </c>
      <c r="M143" s="177">
        <v>0.54861111110949423</v>
      </c>
      <c r="N143" s="169" t="s">
        <v>1914</v>
      </c>
      <c r="O143" s="169" t="s">
        <v>1915</v>
      </c>
      <c r="P143" s="172">
        <v>111</v>
      </c>
      <c r="Q143" s="172">
        <v>12.3</v>
      </c>
      <c r="R143" s="219"/>
      <c r="S143" s="219"/>
    </row>
    <row r="144" spans="1:19" x14ac:dyDescent="0.3">
      <c r="A144" s="154">
        <f t="shared" si="5"/>
        <v>10</v>
      </c>
      <c r="B144" s="154">
        <f t="shared" si="6"/>
        <v>10</v>
      </c>
      <c r="C144" s="143">
        <f t="shared" si="7"/>
        <v>10</v>
      </c>
      <c r="D144" s="169" t="s">
        <v>1850</v>
      </c>
      <c r="E144" s="169" t="s">
        <v>2424</v>
      </c>
      <c r="F144" s="169" t="s">
        <v>38</v>
      </c>
      <c r="G144" s="169" t="s">
        <v>39</v>
      </c>
      <c r="H144" s="169" t="s">
        <v>1897</v>
      </c>
      <c r="I144" s="170">
        <v>45159.548611111109</v>
      </c>
      <c r="J144" s="169" t="s">
        <v>1916</v>
      </c>
      <c r="K144" s="174">
        <v>45159.548611111109</v>
      </c>
      <c r="L144" s="171">
        <v>45159</v>
      </c>
      <c r="M144" s="177">
        <v>0.54861111110949423</v>
      </c>
      <c r="N144" s="169" t="s">
        <v>1917</v>
      </c>
      <c r="O144" s="169" t="s">
        <v>1918</v>
      </c>
      <c r="P144" s="172">
        <v>102</v>
      </c>
      <c r="Q144" s="172">
        <v>15.8</v>
      </c>
      <c r="R144" s="219"/>
      <c r="S144" s="219"/>
    </row>
    <row r="145" spans="1:19" x14ac:dyDescent="0.3">
      <c r="A145" s="154">
        <f t="shared" ref="A145:A208" si="8">C145</f>
        <v>10</v>
      </c>
      <c r="B145" s="154">
        <f t="shared" si="6"/>
        <v>10</v>
      </c>
      <c r="C145" s="143">
        <f t="shared" si="7"/>
        <v>10</v>
      </c>
      <c r="D145" s="169" t="s">
        <v>1850</v>
      </c>
      <c r="E145" s="169" t="s">
        <v>2424</v>
      </c>
      <c r="F145" s="169" t="s">
        <v>38</v>
      </c>
      <c r="G145" s="169" t="s">
        <v>39</v>
      </c>
      <c r="H145" s="169" t="s">
        <v>1897</v>
      </c>
      <c r="I145" s="170">
        <v>45159.548611111109</v>
      </c>
      <c r="J145" s="169" t="s">
        <v>1919</v>
      </c>
      <c r="K145" s="174">
        <v>45159.548611111109</v>
      </c>
      <c r="L145" s="171">
        <v>45159</v>
      </c>
      <c r="M145" s="177">
        <v>0.54861111110949423</v>
      </c>
      <c r="N145" s="169" t="s">
        <v>1920</v>
      </c>
      <c r="O145" s="169" t="s">
        <v>1921</v>
      </c>
      <c r="P145" s="172">
        <v>120</v>
      </c>
      <c r="Q145" s="172">
        <v>19</v>
      </c>
      <c r="R145" s="219"/>
      <c r="S145" s="219"/>
    </row>
    <row r="146" spans="1:19" x14ac:dyDescent="0.3">
      <c r="A146" s="154">
        <f t="shared" si="8"/>
        <v>10</v>
      </c>
      <c r="B146" s="154">
        <f t="shared" si="6"/>
        <v>10</v>
      </c>
      <c r="C146" s="143">
        <f t="shared" si="7"/>
        <v>10</v>
      </c>
      <c r="D146" s="169" t="s">
        <v>1850</v>
      </c>
      <c r="E146" s="169" t="s">
        <v>2424</v>
      </c>
      <c r="F146" s="169" t="s">
        <v>38</v>
      </c>
      <c r="G146" s="169" t="s">
        <v>39</v>
      </c>
      <c r="H146" s="169" t="s">
        <v>1897</v>
      </c>
      <c r="I146" s="170">
        <v>45159.548611111109</v>
      </c>
      <c r="J146" s="169" t="s">
        <v>1922</v>
      </c>
      <c r="K146" s="174">
        <v>45159.548611111109</v>
      </c>
      <c r="L146" s="171">
        <v>45159</v>
      </c>
      <c r="M146" s="177">
        <v>0.54861111110949423</v>
      </c>
      <c r="N146" s="169" t="s">
        <v>1923</v>
      </c>
      <c r="O146" s="169" t="s">
        <v>1924</v>
      </c>
      <c r="P146" s="172">
        <v>104</v>
      </c>
      <c r="Q146" s="172">
        <v>15.9</v>
      </c>
      <c r="R146" s="219"/>
      <c r="S146" s="219"/>
    </row>
    <row r="147" spans="1:19" x14ac:dyDescent="0.3">
      <c r="A147" s="154">
        <f t="shared" si="8"/>
        <v>10</v>
      </c>
      <c r="B147" s="154">
        <f t="shared" si="6"/>
        <v>10</v>
      </c>
      <c r="C147" s="143">
        <f t="shared" si="7"/>
        <v>10</v>
      </c>
      <c r="D147" s="169" t="s">
        <v>1850</v>
      </c>
      <c r="E147" s="169" t="s">
        <v>2424</v>
      </c>
      <c r="F147" s="169" t="s">
        <v>38</v>
      </c>
      <c r="G147" s="169" t="s">
        <v>39</v>
      </c>
      <c r="H147" s="169" t="s">
        <v>1897</v>
      </c>
      <c r="I147" s="170">
        <v>45159.548611111109</v>
      </c>
      <c r="J147" s="169" t="s">
        <v>1925</v>
      </c>
      <c r="K147" s="174">
        <v>45159.548611111109</v>
      </c>
      <c r="L147" s="171">
        <v>45159</v>
      </c>
      <c r="M147" s="177">
        <v>0.54861111110949423</v>
      </c>
      <c r="N147" s="169" t="s">
        <v>1926</v>
      </c>
      <c r="O147" s="169" t="s">
        <v>1927</v>
      </c>
      <c r="P147" s="172">
        <v>98</v>
      </c>
      <c r="Q147" s="172">
        <v>11</v>
      </c>
      <c r="R147" s="219"/>
      <c r="S147" s="219"/>
    </row>
    <row r="148" spans="1:19" x14ac:dyDescent="0.3">
      <c r="A148" s="154">
        <f t="shared" si="8"/>
        <v>10</v>
      </c>
      <c r="B148" s="154">
        <f t="shared" si="6"/>
        <v>10</v>
      </c>
      <c r="C148" s="143">
        <f t="shared" si="7"/>
        <v>10</v>
      </c>
      <c r="D148" s="169" t="s">
        <v>1850</v>
      </c>
      <c r="E148" s="169" t="s">
        <v>2424</v>
      </c>
      <c r="F148" s="169" t="s">
        <v>38</v>
      </c>
      <c r="G148" s="169" t="s">
        <v>39</v>
      </c>
      <c r="H148" s="169" t="s">
        <v>1897</v>
      </c>
      <c r="I148" s="170">
        <v>45159.548611111109</v>
      </c>
      <c r="J148" s="169" t="s">
        <v>1928</v>
      </c>
      <c r="K148" s="174">
        <v>45159.548611111109</v>
      </c>
      <c r="L148" s="171">
        <v>45159</v>
      </c>
      <c r="M148" s="177">
        <v>0.54861111110949423</v>
      </c>
      <c r="N148" s="169" t="s">
        <v>1929</v>
      </c>
      <c r="O148" s="169" t="s">
        <v>1930</v>
      </c>
      <c r="P148" s="172">
        <v>100</v>
      </c>
      <c r="Q148" s="172">
        <v>11.1</v>
      </c>
      <c r="R148" s="219"/>
      <c r="S148" s="219"/>
    </row>
    <row r="149" spans="1:19" x14ac:dyDescent="0.3">
      <c r="A149" s="154">
        <f t="shared" si="8"/>
        <v>10</v>
      </c>
      <c r="B149" s="154">
        <f t="shared" si="6"/>
        <v>10</v>
      </c>
      <c r="C149" s="143">
        <f t="shared" si="7"/>
        <v>10</v>
      </c>
      <c r="D149" s="169" t="s">
        <v>1850</v>
      </c>
      <c r="E149" s="169" t="s">
        <v>2424</v>
      </c>
      <c r="F149" s="169" t="s">
        <v>38</v>
      </c>
      <c r="G149" s="169" t="s">
        <v>39</v>
      </c>
      <c r="H149" s="169" t="s">
        <v>1897</v>
      </c>
      <c r="I149" s="170">
        <v>45159.548611111109</v>
      </c>
      <c r="J149" s="169" t="s">
        <v>1931</v>
      </c>
      <c r="K149" s="174">
        <v>45159.548611111109</v>
      </c>
      <c r="L149" s="171">
        <v>45159</v>
      </c>
      <c r="M149" s="177">
        <v>0.54861111110949423</v>
      </c>
      <c r="N149" s="169" t="s">
        <v>1932</v>
      </c>
      <c r="O149" s="169" t="s">
        <v>1933</v>
      </c>
      <c r="P149" s="172">
        <v>101</v>
      </c>
      <c r="Q149" s="172">
        <v>13.3</v>
      </c>
      <c r="R149" s="219"/>
      <c r="S149" s="219"/>
    </row>
    <row r="150" spans="1:19" x14ac:dyDescent="0.3">
      <c r="A150" s="154">
        <f t="shared" si="8"/>
        <v>10</v>
      </c>
      <c r="B150" s="154">
        <f t="shared" si="6"/>
        <v>10</v>
      </c>
      <c r="C150" s="143">
        <f t="shared" si="7"/>
        <v>10</v>
      </c>
      <c r="D150" s="169" t="s">
        <v>1850</v>
      </c>
      <c r="E150" s="169" t="s">
        <v>2424</v>
      </c>
      <c r="F150" s="169" t="s">
        <v>38</v>
      </c>
      <c r="G150" s="169" t="s">
        <v>39</v>
      </c>
      <c r="H150" s="169" t="s">
        <v>1897</v>
      </c>
      <c r="I150" s="170">
        <v>45159.548611111109</v>
      </c>
      <c r="J150" s="169" t="s">
        <v>1934</v>
      </c>
      <c r="K150" s="174">
        <v>45159.548611111109</v>
      </c>
      <c r="L150" s="171">
        <v>45159</v>
      </c>
      <c r="M150" s="177">
        <v>0.54861111110949423</v>
      </c>
      <c r="N150" s="169" t="s">
        <v>1935</v>
      </c>
      <c r="O150" s="169" t="s">
        <v>1936</v>
      </c>
      <c r="P150" s="172">
        <v>105</v>
      </c>
      <c r="Q150" s="172">
        <v>16.8</v>
      </c>
      <c r="R150" s="219"/>
      <c r="S150" s="219"/>
    </row>
    <row r="151" spans="1:19" x14ac:dyDescent="0.3">
      <c r="A151" s="154">
        <f t="shared" si="8"/>
        <v>10</v>
      </c>
      <c r="B151" s="154">
        <f t="shared" si="6"/>
        <v>10</v>
      </c>
      <c r="C151" s="143">
        <f t="shared" si="7"/>
        <v>10</v>
      </c>
      <c r="D151" s="169" t="s">
        <v>1850</v>
      </c>
      <c r="E151" s="169" t="s">
        <v>2424</v>
      </c>
      <c r="F151" s="169" t="s">
        <v>38</v>
      </c>
      <c r="G151" s="169" t="s">
        <v>39</v>
      </c>
      <c r="H151" s="169" t="s">
        <v>1897</v>
      </c>
      <c r="I151" s="170">
        <v>45159.548611111109</v>
      </c>
      <c r="J151" s="169" t="s">
        <v>1937</v>
      </c>
      <c r="K151" s="174">
        <v>45159.548611111109</v>
      </c>
      <c r="L151" s="171">
        <v>45159</v>
      </c>
      <c r="M151" s="177">
        <v>0.54861111110949423</v>
      </c>
      <c r="N151" s="169" t="s">
        <v>1938</v>
      </c>
      <c r="O151" s="169" t="s">
        <v>1939</v>
      </c>
      <c r="P151" s="172">
        <v>106</v>
      </c>
      <c r="Q151" s="172">
        <v>14.2</v>
      </c>
      <c r="R151" s="219"/>
      <c r="S151" s="219"/>
    </row>
    <row r="152" spans="1:19" x14ac:dyDescent="0.3">
      <c r="A152" s="154">
        <f t="shared" si="8"/>
        <v>10</v>
      </c>
      <c r="B152" s="154">
        <f t="shared" si="6"/>
        <v>10</v>
      </c>
      <c r="C152" s="143">
        <f t="shared" si="7"/>
        <v>10</v>
      </c>
      <c r="D152" s="169" t="s">
        <v>1850</v>
      </c>
      <c r="E152" s="169" t="s">
        <v>2424</v>
      </c>
      <c r="F152" s="169" t="s">
        <v>38</v>
      </c>
      <c r="G152" s="169" t="s">
        <v>39</v>
      </c>
      <c r="H152" s="169" t="s">
        <v>1897</v>
      </c>
      <c r="I152" s="170">
        <v>45159.548611111109</v>
      </c>
      <c r="J152" s="169" t="s">
        <v>1940</v>
      </c>
      <c r="K152" s="174">
        <v>45159.548611111109</v>
      </c>
      <c r="L152" s="171">
        <v>45159</v>
      </c>
      <c r="M152" s="177">
        <v>0.54861111110949423</v>
      </c>
      <c r="N152" s="169" t="s">
        <v>1941</v>
      </c>
      <c r="O152" s="169" t="s">
        <v>1942</v>
      </c>
      <c r="P152" s="172">
        <v>102</v>
      </c>
      <c r="Q152" s="172">
        <v>11.9</v>
      </c>
      <c r="R152" s="220"/>
      <c r="S152" s="220"/>
    </row>
    <row r="153" spans="1:19" ht="15" customHeight="1" x14ac:dyDescent="0.3">
      <c r="A153" s="154">
        <f t="shared" si="8"/>
        <v>11</v>
      </c>
      <c r="B153" s="154">
        <f t="shared" si="6"/>
        <v>11</v>
      </c>
      <c r="C153" s="143">
        <f t="shared" si="7"/>
        <v>11</v>
      </c>
      <c r="D153" s="169" t="s">
        <v>1850</v>
      </c>
      <c r="E153" s="169" t="s">
        <v>2425</v>
      </c>
      <c r="F153" s="169" t="s">
        <v>38</v>
      </c>
      <c r="G153" s="169" t="s">
        <v>39</v>
      </c>
      <c r="H153" s="169" t="s">
        <v>2081</v>
      </c>
      <c r="I153" s="170">
        <v>45159.548611111109</v>
      </c>
      <c r="J153" s="169" t="s">
        <v>2082</v>
      </c>
      <c r="K153" s="174">
        <v>45159.548611111109</v>
      </c>
      <c r="L153" s="171">
        <v>45159</v>
      </c>
      <c r="M153" s="177">
        <v>0.54861111110949423</v>
      </c>
      <c r="N153" s="169" t="s">
        <v>2083</v>
      </c>
      <c r="O153" s="169" t="s">
        <v>2084</v>
      </c>
      <c r="P153" s="172">
        <v>117</v>
      </c>
      <c r="Q153" s="172">
        <v>20.3</v>
      </c>
      <c r="R153" s="232" t="s">
        <v>2503</v>
      </c>
      <c r="S153" s="232" t="s">
        <v>2493</v>
      </c>
    </row>
    <row r="154" spans="1:19" x14ac:dyDescent="0.3">
      <c r="A154" s="154">
        <f t="shared" si="8"/>
        <v>11</v>
      </c>
      <c r="B154" s="154">
        <f t="shared" si="6"/>
        <v>11</v>
      </c>
      <c r="C154" s="143">
        <f t="shared" si="7"/>
        <v>11</v>
      </c>
      <c r="D154" s="169" t="s">
        <v>1850</v>
      </c>
      <c r="E154" s="169" t="s">
        <v>2425</v>
      </c>
      <c r="F154" s="169" t="s">
        <v>38</v>
      </c>
      <c r="G154" s="169" t="s">
        <v>39</v>
      </c>
      <c r="H154" s="169" t="s">
        <v>2081</v>
      </c>
      <c r="I154" s="170">
        <v>45159.548611111109</v>
      </c>
      <c r="J154" s="169" t="s">
        <v>2085</v>
      </c>
      <c r="K154" s="174">
        <v>45159.548611111109</v>
      </c>
      <c r="L154" s="171">
        <v>45159</v>
      </c>
      <c r="M154" s="177">
        <v>0.54861111110949423</v>
      </c>
      <c r="N154" s="169" t="s">
        <v>2086</v>
      </c>
      <c r="O154" s="169" t="s">
        <v>2087</v>
      </c>
      <c r="P154" s="172">
        <v>103</v>
      </c>
      <c r="Q154" s="172">
        <v>15.9</v>
      </c>
      <c r="R154" s="219"/>
      <c r="S154" s="219"/>
    </row>
    <row r="155" spans="1:19" x14ac:dyDescent="0.3">
      <c r="A155" s="154">
        <f t="shared" si="8"/>
        <v>11</v>
      </c>
      <c r="B155" s="154">
        <f t="shared" si="6"/>
        <v>11</v>
      </c>
      <c r="C155" s="143">
        <f t="shared" si="7"/>
        <v>11</v>
      </c>
      <c r="D155" s="169" t="s">
        <v>1850</v>
      </c>
      <c r="E155" s="169" t="s">
        <v>2425</v>
      </c>
      <c r="F155" s="169" t="s">
        <v>38</v>
      </c>
      <c r="G155" s="169" t="s">
        <v>39</v>
      </c>
      <c r="H155" s="169" t="s">
        <v>2081</v>
      </c>
      <c r="I155" s="170">
        <v>45159.548611111109</v>
      </c>
      <c r="J155" s="169" t="s">
        <v>2088</v>
      </c>
      <c r="K155" s="174">
        <v>45159.548611111109</v>
      </c>
      <c r="L155" s="171">
        <v>45159</v>
      </c>
      <c r="M155" s="177">
        <v>0.54861111110949423</v>
      </c>
      <c r="N155" s="169" t="s">
        <v>2089</v>
      </c>
      <c r="O155" s="169" t="s">
        <v>2090</v>
      </c>
      <c r="P155" s="172">
        <v>101</v>
      </c>
      <c r="Q155" s="172">
        <v>15.9</v>
      </c>
      <c r="R155" s="219"/>
      <c r="S155" s="219"/>
    </row>
    <row r="156" spans="1:19" x14ac:dyDescent="0.3">
      <c r="A156" s="154">
        <f t="shared" si="8"/>
        <v>11</v>
      </c>
      <c r="B156" s="154">
        <f t="shared" si="6"/>
        <v>11</v>
      </c>
      <c r="C156" s="143">
        <f t="shared" si="7"/>
        <v>11</v>
      </c>
      <c r="D156" s="169" t="s">
        <v>1850</v>
      </c>
      <c r="E156" s="169" t="s">
        <v>2425</v>
      </c>
      <c r="F156" s="169" t="s">
        <v>38</v>
      </c>
      <c r="G156" s="169" t="s">
        <v>39</v>
      </c>
      <c r="H156" s="169" t="s">
        <v>2081</v>
      </c>
      <c r="I156" s="170">
        <v>45159.548611111109</v>
      </c>
      <c r="J156" s="169" t="s">
        <v>2091</v>
      </c>
      <c r="K156" s="174">
        <v>45159.548611111109</v>
      </c>
      <c r="L156" s="171">
        <v>45159</v>
      </c>
      <c r="M156" s="177">
        <v>0.54861111110949423</v>
      </c>
      <c r="N156" s="169" t="s">
        <v>2092</v>
      </c>
      <c r="O156" s="169" t="s">
        <v>2093</v>
      </c>
      <c r="P156" s="172">
        <v>108</v>
      </c>
      <c r="Q156" s="172">
        <v>12.3</v>
      </c>
      <c r="R156" s="219"/>
      <c r="S156" s="219"/>
    </row>
    <row r="157" spans="1:19" x14ac:dyDescent="0.3">
      <c r="A157" s="154">
        <f t="shared" si="8"/>
        <v>11</v>
      </c>
      <c r="B157" s="154">
        <f t="shared" si="6"/>
        <v>11</v>
      </c>
      <c r="C157" s="143">
        <f t="shared" si="7"/>
        <v>11</v>
      </c>
      <c r="D157" s="169" t="s">
        <v>1850</v>
      </c>
      <c r="E157" s="169" t="s">
        <v>2425</v>
      </c>
      <c r="F157" s="169" t="s">
        <v>38</v>
      </c>
      <c r="G157" s="169" t="s">
        <v>39</v>
      </c>
      <c r="H157" s="169" t="s">
        <v>2081</v>
      </c>
      <c r="I157" s="170">
        <v>45159.548611111109</v>
      </c>
      <c r="J157" s="169" t="s">
        <v>2094</v>
      </c>
      <c r="K157" s="174">
        <v>45159.548611111109</v>
      </c>
      <c r="L157" s="171">
        <v>45159</v>
      </c>
      <c r="M157" s="177">
        <v>0.54861111110949423</v>
      </c>
      <c r="N157" s="169" t="s">
        <v>2095</v>
      </c>
      <c r="O157" s="169" t="s">
        <v>2096</v>
      </c>
      <c r="P157" s="172">
        <v>110</v>
      </c>
      <c r="Q157" s="172">
        <v>17.8</v>
      </c>
      <c r="R157" s="219"/>
      <c r="S157" s="219"/>
    </row>
    <row r="158" spans="1:19" x14ac:dyDescent="0.3">
      <c r="A158" s="154">
        <f t="shared" si="8"/>
        <v>11</v>
      </c>
      <c r="B158" s="154">
        <f t="shared" si="6"/>
        <v>11</v>
      </c>
      <c r="C158" s="143">
        <f t="shared" si="7"/>
        <v>11</v>
      </c>
      <c r="D158" s="169" t="s">
        <v>1850</v>
      </c>
      <c r="E158" s="169" t="s">
        <v>2425</v>
      </c>
      <c r="F158" s="169" t="s">
        <v>38</v>
      </c>
      <c r="G158" s="169" t="s">
        <v>39</v>
      </c>
      <c r="H158" s="169" t="s">
        <v>2081</v>
      </c>
      <c r="I158" s="170">
        <v>45159.548611111109</v>
      </c>
      <c r="J158" s="169" t="s">
        <v>2097</v>
      </c>
      <c r="K158" s="174">
        <v>45159.548611111109</v>
      </c>
      <c r="L158" s="171">
        <v>45159</v>
      </c>
      <c r="M158" s="177">
        <v>0.54861111110949423</v>
      </c>
      <c r="N158" s="169" t="s">
        <v>2098</v>
      </c>
      <c r="O158" s="169" t="s">
        <v>2099</v>
      </c>
      <c r="P158" s="172">
        <v>100</v>
      </c>
      <c r="Q158" s="172">
        <v>13.2</v>
      </c>
      <c r="R158" s="219"/>
      <c r="S158" s="219"/>
    </row>
    <row r="159" spans="1:19" x14ac:dyDescent="0.3">
      <c r="A159" s="154">
        <f t="shared" si="8"/>
        <v>11</v>
      </c>
      <c r="B159" s="154">
        <f t="shared" si="6"/>
        <v>11</v>
      </c>
      <c r="C159" s="143">
        <f t="shared" si="7"/>
        <v>11</v>
      </c>
      <c r="D159" s="169" t="s">
        <v>1850</v>
      </c>
      <c r="E159" s="169" t="s">
        <v>2425</v>
      </c>
      <c r="F159" s="169" t="s">
        <v>38</v>
      </c>
      <c r="G159" s="169" t="s">
        <v>39</v>
      </c>
      <c r="H159" s="169" t="s">
        <v>2081</v>
      </c>
      <c r="I159" s="170">
        <v>45159.548611111109</v>
      </c>
      <c r="J159" s="169" t="s">
        <v>2100</v>
      </c>
      <c r="K159" s="174">
        <v>45159.548611111109</v>
      </c>
      <c r="L159" s="171">
        <v>45159</v>
      </c>
      <c r="M159" s="177">
        <v>0.54861111110949423</v>
      </c>
      <c r="N159" s="169" t="s">
        <v>2101</v>
      </c>
      <c r="O159" s="169" t="s">
        <v>2102</v>
      </c>
      <c r="P159" s="172">
        <v>104</v>
      </c>
      <c r="Q159" s="172">
        <v>14.2</v>
      </c>
      <c r="R159" s="219"/>
      <c r="S159" s="219"/>
    </row>
    <row r="160" spans="1:19" x14ac:dyDescent="0.3">
      <c r="A160" s="154">
        <f t="shared" si="8"/>
        <v>11</v>
      </c>
      <c r="B160" s="154">
        <f t="shared" si="6"/>
        <v>11</v>
      </c>
      <c r="C160" s="143">
        <f t="shared" si="7"/>
        <v>11</v>
      </c>
      <c r="D160" s="169" t="s">
        <v>1850</v>
      </c>
      <c r="E160" s="169" t="s">
        <v>2425</v>
      </c>
      <c r="F160" s="169" t="s">
        <v>38</v>
      </c>
      <c r="G160" s="169" t="s">
        <v>39</v>
      </c>
      <c r="H160" s="169" t="s">
        <v>2081</v>
      </c>
      <c r="I160" s="170">
        <v>45159.548611111109</v>
      </c>
      <c r="J160" s="169" t="s">
        <v>2103</v>
      </c>
      <c r="K160" s="174">
        <v>45159.548611111109</v>
      </c>
      <c r="L160" s="171">
        <v>45159</v>
      </c>
      <c r="M160" s="177">
        <v>0.54861111110949423</v>
      </c>
      <c r="N160" s="169" t="s">
        <v>2104</v>
      </c>
      <c r="O160" s="169" t="s">
        <v>2105</v>
      </c>
      <c r="P160" s="172">
        <v>109</v>
      </c>
      <c r="Q160" s="172">
        <v>15.4</v>
      </c>
      <c r="R160" s="219"/>
      <c r="S160" s="219"/>
    </row>
    <row r="161" spans="1:19" x14ac:dyDescent="0.3">
      <c r="A161" s="154">
        <f t="shared" si="8"/>
        <v>11</v>
      </c>
      <c r="B161" s="154">
        <f t="shared" si="6"/>
        <v>11</v>
      </c>
      <c r="C161" s="143">
        <f t="shared" si="7"/>
        <v>11</v>
      </c>
      <c r="D161" s="169" t="s">
        <v>1850</v>
      </c>
      <c r="E161" s="169" t="s">
        <v>2425</v>
      </c>
      <c r="F161" s="169" t="s">
        <v>38</v>
      </c>
      <c r="G161" s="169" t="s">
        <v>39</v>
      </c>
      <c r="H161" s="169" t="s">
        <v>2081</v>
      </c>
      <c r="I161" s="170">
        <v>45159.548611111109</v>
      </c>
      <c r="J161" s="169" t="s">
        <v>2106</v>
      </c>
      <c r="K161" s="174">
        <v>45159.548611111109</v>
      </c>
      <c r="L161" s="171">
        <v>45159</v>
      </c>
      <c r="M161" s="177">
        <v>0.54861111110949423</v>
      </c>
      <c r="N161" s="169" t="s">
        <v>2107</v>
      </c>
      <c r="O161" s="169" t="s">
        <v>2108</v>
      </c>
      <c r="P161" s="172">
        <v>128</v>
      </c>
      <c r="Q161" s="172">
        <v>24.3</v>
      </c>
      <c r="R161" s="219"/>
      <c r="S161" s="219"/>
    </row>
    <row r="162" spans="1:19" x14ac:dyDescent="0.3">
      <c r="A162" s="154">
        <f t="shared" si="8"/>
        <v>11</v>
      </c>
      <c r="B162" s="154">
        <f t="shared" si="6"/>
        <v>11</v>
      </c>
      <c r="C162" s="143">
        <f t="shared" si="7"/>
        <v>11</v>
      </c>
      <c r="D162" s="169" t="s">
        <v>1850</v>
      </c>
      <c r="E162" s="169" t="s">
        <v>2425</v>
      </c>
      <c r="F162" s="169" t="s">
        <v>38</v>
      </c>
      <c r="G162" s="169" t="s">
        <v>39</v>
      </c>
      <c r="H162" s="169" t="s">
        <v>2081</v>
      </c>
      <c r="I162" s="170">
        <v>45159.548611111109</v>
      </c>
      <c r="J162" s="169" t="s">
        <v>2109</v>
      </c>
      <c r="K162" s="174">
        <v>45159.548611111109</v>
      </c>
      <c r="L162" s="171">
        <v>45159</v>
      </c>
      <c r="M162" s="177">
        <v>0.54861111110949423</v>
      </c>
      <c r="N162" s="169" t="s">
        <v>2110</v>
      </c>
      <c r="O162" s="169" t="s">
        <v>2111</v>
      </c>
      <c r="P162" s="172">
        <v>102</v>
      </c>
      <c r="Q162" s="172">
        <v>15.9</v>
      </c>
      <c r="R162" s="219"/>
      <c r="S162" s="219"/>
    </row>
    <row r="163" spans="1:19" x14ac:dyDescent="0.3">
      <c r="A163" s="154">
        <f t="shared" si="8"/>
        <v>11</v>
      </c>
      <c r="B163" s="154">
        <f t="shared" si="6"/>
        <v>11</v>
      </c>
      <c r="C163" s="143">
        <f t="shared" si="7"/>
        <v>11</v>
      </c>
      <c r="D163" s="169" t="s">
        <v>1850</v>
      </c>
      <c r="E163" s="169" t="s">
        <v>2425</v>
      </c>
      <c r="F163" s="169" t="s">
        <v>38</v>
      </c>
      <c r="G163" s="169" t="s">
        <v>39</v>
      </c>
      <c r="H163" s="169" t="s">
        <v>2081</v>
      </c>
      <c r="I163" s="170">
        <v>45159.548611111109</v>
      </c>
      <c r="J163" s="169" t="s">
        <v>2112</v>
      </c>
      <c r="K163" s="174">
        <v>45159.548611111109</v>
      </c>
      <c r="L163" s="171">
        <v>45159</v>
      </c>
      <c r="M163" s="177">
        <v>0.54861111110949423</v>
      </c>
      <c r="N163" s="169" t="s">
        <v>2113</v>
      </c>
      <c r="O163" s="169" t="s">
        <v>2114</v>
      </c>
      <c r="P163" s="172">
        <v>101</v>
      </c>
      <c r="Q163" s="172">
        <v>11.8</v>
      </c>
      <c r="R163" s="219"/>
      <c r="S163" s="219"/>
    </row>
    <row r="164" spans="1:19" x14ac:dyDescent="0.3">
      <c r="A164" s="154">
        <f t="shared" si="8"/>
        <v>11</v>
      </c>
      <c r="B164" s="154">
        <f t="shared" si="6"/>
        <v>11</v>
      </c>
      <c r="C164" s="143">
        <f t="shared" si="7"/>
        <v>11</v>
      </c>
      <c r="D164" s="169" t="s">
        <v>1850</v>
      </c>
      <c r="E164" s="169" t="s">
        <v>2425</v>
      </c>
      <c r="F164" s="169" t="s">
        <v>38</v>
      </c>
      <c r="G164" s="169" t="s">
        <v>39</v>
      </c>
      <c r="H164" s="169" t="s">
        <v>2081</v>
      </c>
      <c r="I164" s="170">
        <v>45159.548611111109</v>
      </c>
      <c r="J164" s="169" t="s">
        <v>2115</v>
      </c>
      <c r="K164" s="174">
        <v>45159.548611111109</v>
      </c>
      <c r="L164" s="171">
        <v>45159</v>
      </c>
      <c r="M164" s="177">
        <v>0.54861111110949423</v>
      </c>
      <c r="N164" s="169" t="s">
        <v>2116</v>
      </c>
      <c r="O164" s="169" t="s">
        <v>2117</v>
      </c>
      <c r="P164" s="172">
        <v>111</v>
      </c>
      <c r="Q164" s="172">
        <v>18.100000000000001</v>
      </c>
      <c r="R164" s="219"/>
      <c r="S164" s="219"/>
    </row>
    <row r="165" spans="1:19" x14ac:dyDescent="0.3">
      <c r="A165" s="154">
        <f t="shared" si="8"/>
        <v>11</v>
      </c>
      <c r="B165" s="154">
        <f t="shared" si="6"/>
        <v>11</v>
      </c>
      <c r="C165" s="143">
        <f t="shared" si="7"/>
        <v>11</v>
      </c>
      <c r="D165" s="169" t="s">
        <v>1850</v>
      </c>
      <c r="E165" s="169" t="s">
        <v>2425</v>
      </c>
      <c r="F165" s="169" t="s">
        <v>38</v>
      </c>
      <c r="G165" s="169" t="s">
        <v>39</v>
      </c>
      <c r="H165" s="169" t="s">
        <v>2081</v>
      </c>
      <c r="I165" s="170">
        <v>45159.548611111109</v>
      </c>
      <c r="J165" s="169" t="s">
        <v>2118</v>
      </c>
      <c r="K165" s="174">
        <v>45159.548611111109</v>
      </c>
      <c r="L165" s="171">
        <v>45159</v>
      </c>
      <c r="M165" s="177">
        <v>0.54861111110949423</v>
      </c>
      <c r="N165" s="169" t="s">
        <v>2119</v>
      </c>
      <c r="O165" s="169" t="s">
        <v>2120</v>
      </c>
      <c r="P165" s="172">
        <v>98</v>
      </c>
      <c r="Q165" s="172">
        <v>11.3</v>
      </c>
      <c r="R165" s="219"/>
      <c r="S165" s="219"/>
    </row>
    <row r="166" spans="1:19" x14ac:dyDescent="0.3">
      <c r="A166" s="154">
        <f t="shared" si="8"/>
        <v>11</v>
      </c>
      <c r="B166" s="154">
        <f t="shared" si="6"/>
        <v>11</v>
      </c>
      <c r="C166" s="143">
        <f t="shared" si="7"/>
        <v>11</v>
      </c>
      <c r="D166" s="169" t="s">
        <v>1850</v>
      </c>
      <c r="E166" s="169" t="s">
        <v>2425</v>
      </c>
      <c r="F166" s="169" t="s">
        <v>38</v>
      </c>
      <c r="G166" s="169" t="s">
        <v>39</v>
      </c>
      <c r="H166" s="169" t="s">
        <v>2081</v>
      </c>
      <c r="I166" s="170">
        <v>45159.548611111109</v>
      </c>
      <c r="J166" s="169" t="s">
        <v>2121</v>
      </c>
      <c r="K166" s="174">
        <v>45159.548611111109</v>
      </c>
      <c r="L166" s="171">
        <v>45159</v>
      </c>
      <c r="M166" s="177">
        <v>0.54861111110949423</v>
      </c>
      <c r="N166" s="169" t="s">
        <v>2122</v>
      </c>
      <c r="O166" s="169" t="s">
        <v>2123</v>
      </c>
      <c r="P166" s="172">
        <v>105</v>
      </c>
      <c r="Q166" s="172">
        <v>16</v>
      </c>
      <c r="R166" s="219"/>
      <c r="S166" s="219"/>
    </row>
    <row r="167" spans="1:19" x14ac:dyDescent="0.3">
      <c r="A167" s="154">
        <f t="shared" si="8"/>
        <v>11</v>
      </c>
      <c r="B167" s="154">
        <f t="shared" si="6"/>
        <v>11</v>
      </c>
      <c r="C167" s="143">
        <f t="shared" si="7"/>
        <v>11</v>
      </c>
      <c r="D167" s="169" t="s">
        <v>1850</v>
      </c>
      <c r="E167" s="169" t="s">
        <v>2425</v>
      </c>
      <c r="F167" s="169" t="s">
        <v>38</v>
      </c>
      <c r="G167" s="169" t="s">
        <v>39</v>
      </c>
      <c r="H167" s="169" t="s">
        <v>2081</v>
      </c>
      <c r="I167" s="170">
        <v>45159.548611111109</v>
      </c>
      <c r="J167" s="169" t="s">
        <v>2124</v>
      </c>
      <c r="K167" s="174">
        <v>45159.548611111109</v>
      </c>
      <c r="L167" s="171">
        <v>45159</v>
      </c>
      <c r="M167" s="177">
        <v>0.54861111110949423</v>
      </c>
      <c r="N167" s="169" t="s">
        <v>2125</v>
      </c>
      <c r="O167" s="169" t="s">
        <v>2126</v>
      </c>
      <c r="P167" s="172">
        <v>106</v>
      </c>
      <c r="Q167" s="172">
        <v>13.3</v>
      </c>
      <c r="R167" s="220"/>
      <c r="S167" s="220"/>
    </row>
    <row r="168" spans="1:19" ht="15" customHeight="1" x14ac:dyDescent="0.3">
      <c r="A168" s="154">
        <f t="shared" si="8"/>
        <v>12</v>
      </c>
      <c r="B168" s="154">
        <f t="shared" si="6"/>
        <v>12</v>
      </c>
      <c r="C168" s="143">
        <f t="shared" si="7"/>
        <v>12</v>
      </c>
      <c r="D168" s="169" t="s">
        <v>1850</v>
      </c>
      <c r="E168" s="169" t="s">
        <v>2426</v>
      </c>
      <c r="F168" s="169" t="s">
        <v>38</v>
      </c>
      <c r="G168" s="169" t="s">
        <v>39</v>
      </c>
      <c r="H168" s="169" t="s">
        <v>2265</v>
      </c>
      <c r="I168" s="170">
        <v>45159.548611111109</v>
      </c>
      <c r="J168" s="169" t="s">
        <v>2266</v>
      </c>
      <c r="K168" s="174">
        <v>45159.548611111109</v>
      </c>
      <c r="L168" s="171">
        <v>45159</v>
      </c>
      <c r="M168" s="177">
        <v>0.54861111110949423</v>
      </c>
      <c r="N168" s="169" t="s">
        <v>2267</v>
      </c>
      <c r="O168" s="169" t="s">
        <v>2268</v>
      </c>
      <c r="P168" s="172">
        <v>110</v>
      </c>
      <c r="Q168" s="172">
        <v>17.100000000000001</v>
      </c>
      <c r="R168" s="232" t="s">
        <v>2504</v>
      </c>
      <c r="S168" s="232" t="s">
        <v>2493</v>
      </c>
    </row>
    <row r="169" spans="1:19" x14ac:dyDescent="0.3">
      <c r="A169" s="154">
        <f t="shared" si="8"/>
        <v>12</v>
      </c>
      <c r="B169" s="154">
        <f t="shared" si="6"/>
        <v>12</v>
      </c>
      <c r="C169" s="143">
        <f t="shared" si="7"/>
        <v>12</v>
      </c>
      <c r="D169" s="169" t="s">
        <v>1850</v>
      </c>
      <c r="E169" s="169" t="s">
        <v>2426</v>
      </c>
      <c r="F169" s="169" t="s">
        <v>38</v>
      </c>
      <c r="G169" s="169" t="s">
        <v>39</v>
      </c>
      <c r="H169" s="169" t="s">
        <v>2265</v>
      </c>
      <c r="I169" s="170">
        <v>45159.548611111109</v>
      </c>
      <c r="J169" s="169" t="s">
        <v>2269</v>
      </c>
      <c r="K169" s="174">
        <v>45159.548611111109</v>
      </c>
      <c r="L169" s="171">
        <v>45159</v>
      </c>
      <c r="M169" s="177">
        <v>0.54861111110949423</v>
      </c>
      <c r="N169" s="169" t="s">
        <v>2270</v>
      </c>
      <c r="O169" s="169" t="s">
        <v>2271</v>
      </c>
      <c r="P169" s="172">
        <v>119</v>
      </c>
      <c r="Q169" s="172">
        <v>21.9</v>
      </c>
      <c r="R169" s="219"/>
      <c r="S169" s="219"/>
    </row>
    <row r="170" spans="1:19" x14ac:dyDescent="0.3">
      <c r="A170" s="154">
        <f t="shared" si="8"/>
        <v>12</v>
      </c>
      <c r="B170" s="154">
        <f t="shared" si="6"/>
        <v>12</v>
      </c>
      <c r="C170" s="143">
        <f t="shared" si="7"/>
        <v>12</v>
      </c>
      <c r="D170" s="169" t="s">
        <v>1850</v>
      </c>
      <c r="E170" s="169" t="s">
        <v>2426</v>
      </c>
      <c r="F170" s="169" t="s">
        <v>38</v>
      </c>
      <c r="G170" s="169" t="s">
        <v>39</v>
      </c>
      <c r="H170" s="169" t="s">
        <v>2265</v>
      </c>
      <c r="I170" s="170">
        <v>45159.548611111109</v>
      </c>
      <c r="J170" s="169" t="s">
        <v>2272</v>
      </c>
      <c r="K170" s="174">
        <v>45159.548611111109</v>
      </c>
      <c r="L170" s="171">
        <v>45159</v>
      </c>
      <c r="M170" s="177">
        <v>0.54861111110949423</v>
      </c>
      <c r="N170" s="169" t="s">
        <v>2273</v>
      </c>
      <c r="O170" s="169" t="s">
        <v>2274</v>
      </c>
      <c r="P170" s="172">
        <v>104</v>
      </c>
      <c r="Q170" s="172">
        <v>14.8</v>
      </c>
      <c r="R170" s="219"/>
      <c r="S170" s="219"/>
    </row>
    <row r="171" spans="1:19" x14ac:dyDescent="0.3">
      <c r="A171" s="154">
        <f t="shared" si="8"/>
        <v>12</v>
      </c>
      <c r="B171" s="154">
        <f t="shared" si="6"/>
        <v>12</v>
      </c>
      <c r="C171" s="143">
        <f t="shared" si="7"/>
        <v>12</v>
      </c>
      <c r="D171" s="169" t="s">
        <v>1850</v>
      </c>
      <c r="E171" s="169" t="s">
        <v>2426</v>
      </c>
      <c r="F171" s="169" t="s">
        <v>38</v>
      </c>
      <c r="G171" s="169" t="s">
        <v>39</v>
      </c>
      <c r="H171" s="169" t="s">
        <v>2265</v>
      </c>
      <c r="I171" s="170">
        <v>45159.548611111109</v>
      </c>
      <c r="J171" s="169" t="s">
        <v>2275</v>
      </c>
      <c r="K171" s="174">
        <v>45159.548611111109</v>
      </c>
      <c r="L171" s="171">
        <v>45159</v>
      </c>
      <c r="M171" s="177">
        <v>0.54861111110949423</v>
      </c>
      <c r="N171" s="169" t="s">
        <v>2276</v>
      </c>
      <c r="O171" s="169" t="s">
        <v>2277</v>
      </c>
      <c r="P171" s="172">
        <v>111</v>
      </c>
      <c r="Q171" s="172">
        <v>16.899999999999999</v>
      </c>
      <c r="R171" s="219"/>
      <c r="S171" s="219"/>
    </row>
    <row r="172" spans="1:19" x14ac:dyDescent="0.3">
      <c r="A172" s="154">
        <f t="shared" si="8"/>
        <v>12</v>
      </c>
      <c r="B172" s="154">
        <f t="shared" si="6"/>
        <v>12</v>
      </c>
      <c r="C172" s="143">
        <f t="shared" si="7"/>
        <v>12</v>
      </c>
      <c r="D172" s="169" t="s">
        <v>1850</v>
      </c>
      <c r="E172" s="169" t="s">
        <v>2426</v>
      </c>
      <c r="F172" s="169" t="s">
        <v>38</v>
      </c>
      <c r="G172" s="169" t="s">
        <v>39</v>
      </c>
      <c r="H172" s="169" t="s">
        <v>2265</v>
      </c>
      <c r="I172" s="170">
        <v>45159.548611111109</v>
      </c>
      <c r="J172" s="169" t="s">
        <v>2278</v>
      </c>
      <c r="K172" s="174">
        <v>45159.548611111109</v>
      </c>
      <c r="L172" s="171">
        <v>45159</v>
      </c>
      <c r="M172" s="177">
        <v>0.54861111110949423</v>
      </c>
      <c r="N172" s="169" t="s">
        <v>2279</v>
      </c>
      <c r="O172" s="169" t="s">
        <v>2280</v>
      </c>
      <c r="P172" s="172">
        <v>106</v>
      </c>
      <c r="Q172" s="172">
        <v>14.8</v>
      </c>
      <c r="R172" s="219"/>
      <c r="S172" s="219"/>
    </row>
    <row r="173" spans="1:19" x14ac:dyDescent="0.3">
      <c r="A173" s="154">
        <f t="shared" si="8"/>
        <v>12</v>
      </c>
      <c r="B173" s="154">
        <f t="shared" si="6"/>
        <v>12</v>
      </c>
      <c r="C173" s="143">
        <f t="shared" si="7"/>
        <v>12</v>
      </c>
      <c r="D173" s="169" t="s">
        <v>1850</v>
      </c>
      <c r="E173" s="169" t="s">
        <v>2426</v>
      </c>
      <c r="F173" s="169" t="s">
        <v>38</v>
      </c>
      <c r="G173" s="169" t="s">
        <v>39</v>
      </c>
      <c r="H173" s="169" t="s">
        <v>2265</v>
      </c>
      <c r="I173" s="170">
        <v>45159.548611111109</v>
      </c>
      <c r="J173" s="169" t="s">
        <v>2281</v>
      </c>
      <c r="K173" s="174">
        <v>45159.548611111109</v>
      </c>
      <c r="L173" s="171">
        <v>45159</v>
      </c>
      <c r="M173" s="177">
        <v>0.54861111110949423</v>
      </c>
      <c r="N173" s="169" t="s">
        <v>2282</v>
      </c>
      <c r="O173" s="169" t="s">
        <v>2283</v>
      </c>
      <c r="P173" s="172">
        <v>101</v>
      </c>
      <c r="Q173" s="172">
        <v>12.7</v>
      </c>
      <c r="R173" s="219"/>
      <c r="S173" s="219"/>
    </row>
    <row r="174" spans="1:19" x14ac:dyDescent="0.3">
      <c r="A174" s="154">
        <f t="shared" si="8"/>
        <v>12</v>
      </c>
      <c r="B174" s="154">
        <f t="shared" si="6"/>
        <v>12</v>
      </c>
      <c r="C174" s="143">
        <f t="shared" si="7"/>
        <v>12</v>
      </c>
      <c r="D174" s="169" t="s">
        <v>1850</v>
      </c>
      <c r="E174" s="169" t="s">
        <v>2426</v>
      </c>
      <c r="F174" s="169" t="s">
        <v>38</v>
      </c>
      <c r="G174" s="169" t="s">
        <v>39</v>
      </c>
      <c r="H174" s="169" t="s">
        <v>2265</v>
      </c>
      <c r="I174" s="170">
        <v>45159.548611111109</v>
      </c>
      <c r="J174" s="169" t="s">
        <v>2284</v>
      </c>
      <c r="K174" s="174">
        <v>45159.548611111109</v>
      </c>
      <c r="L174" s="171">
        <v>45159</v>
      </c>
      <c r="M174" s="177">
        <v>0.54861111110949423</v>
      </c>
      <c r="N174" s="169" t="s">
        <v>2285</v>
      </c>
      <c r="O174" s="169" t="s">
        <v>2286</v>
      </c>
      <c r="P174" s="172">
        <v>100</v>
      </c>
      <c r="Q174" s="172">
        <v>11.5</v>
      </c>
      <c r="R174" s="219"/>
      <c r="S174" s="219"/>
    </row>
    <row r="175" spans="1:19" x14ac:dyDescent="0.3">
      <c r="A175" s="154">
        <f t="shared" si="8"/>
        <v>12</v>
      </c>
      <c r="B175" s="154">
        <f t="shared" si="6"/>
        <v>12</v>
      </c>
      <c r="C175" s="143">
        <f t="shared" si="7"/>
        <v>12</v>
      </c>
      <c r="D175" s="169" t="s">
        <v>1850</v>
      </c>
      <c r="E175" s="169" t="s">
        <v>2426</v>
      </c>
      <c r="F175" s="169" t="s">
        <v>38</v>
      </c>
      <c r="G175" s="169" t="s">
        <v>39</v>
      </c>
      <c r="H175" s="169" t="s">
        <v>2265</v>
      </c>
      <c r="I175" s="170">
        <v>45159.548611111109</v>
      </c>
      <c r="J175" s="169" t="s">
        <v>2287</v>
      </c>
      <c r="K175" s="174">
        <v>45159.548611111109</v>
      </c>
      <c r="L175" s="171">
        <v>45159</v>
      </c>
      <c r="M175" s="177">
        <v>0.54861111110949423</v>
      </c>
      <c r="N175" s="169" t="s">
        <v>2288</v>
      </c>
      <c r="O175" s="169" t="s">
        <v>2289</v>
      </c>
      <c r="P175" s="172">
        <v>107</v>
      </c>
      <c r="Q175" s="172">
        <v>16.3</v>
      </c>
      <c r="R175" s="219"/>
      <c r="S175" s="219"/>
    </row>
    <row r="176" spans="1:19" x14ac:dyDescent="0.3">
      <c r="A176" s="154">
        <f t="shared" si="8"/>
        <v>12</v>
      </c>
      <c r="B176" s="154">
        <f t="shared" si="6"/>
        <v>12</v>
      </c>
      <c r="C176" s="143">
        <f t="shared" si="7"/>
        <v>12</v>
      </c>
      <c r="D176" s="169" t="s">
        <v>1850</v>
      </c>
      <c r="E176" s="169" t="s">
        <v>2426</v>
      </c>
      <c r="F176" s="169" t="s">
        <v>38</v>
      </c>
      <c r="G176" s="169" t="s">
        <v>39</v>
      </c>
      <c r="H176" s="169" t="s">
        <v>2265</v>
      </c>
      <c r="I176" s="170">
        <v>45159.548611111109</v>
      </c>
      <c r="J176" s="169" t="s">
        <v>2290</v>
      </c>
      <c r="K176" s="174">
        <v>45159.548611111109</v>
      </c>
      <c r="L176" s="171">
        <v>45159</v>
      </c>
      <c r="M176" s="177">
        <v>0.54861111110949423</v>
      </c>
      <c r="N176" s="169" t="s">
        <v>2291</v>
      </c>
      <c r="O176" s="169" t="s">
        <v>2292</v>
      </c>
      <c r="P176" s="172">
        <v>128</v>
      </c>
      <c r="Q176" s="172">
        <v>25.6</v>
      </c>
      <c r="R176" s="219"/>
      <c r="S176" s="219"/>
    </row>
    <row r="177" spans="1:19" x14ac:dyDescent="0.3">
      <c r="A177" s="154">
        <f t="shared" si="8"/>
        <v>12</v>
      </c>
      <c r="B177" s="154">
        <f t="shared" si="6"/>
        <v>12</v>
      </c>
      <c r="C177" s="143">
        <f t="shared" si="7"/>
        <v>12</v>
      </c>
      <c r="D177" s="169" t="s">
        <v>1850</v>
      </c>
      <c r="E177" s="169" t="s">
        <v>2426</v>
      </c>
      <c r="F177" s="169" t="s">
        <v>38</v>
      </c>
      <c r="G177" s="169" t="s">
        <v>39</v>
      </c>
      <c r="H177" s="169" t="s">
        <v>2265</v>
      </c>
      <c r="I177" s="170">
        <v>45159.548611111109</v>
      </c>
      <c r="J177" s="169" t="s">
        <v>2293</v>
      </c>
      <c r="K177" s="174">
        <v>45159.548611111109</v>
      </c>
      <c r="L177" s="171">
        <v>45159</v>
      </c>
      <c r="M177" s="177">
        <v>0.54861111110949423</v>
      </c>
      <c r="N177" s="169" t="s">
        <v>2294</v>
      </c>
      <c r="O177" s="169" t="s">
        <v>2295</v>
      </c>
      <c r="P177" s="172">
        <v>108</v>
      </c>
      <c r="Q177" s="172">
        <v>17.399999999999999</v>
      </c>
      <c r="R177" s="219"/>
      <c r="S177" s="219"/>
    </row>
    <row r="178" spans="1:19" x14ac:dyDescent="0.3">
      <c r="A178" s="154">
        <f t="shared" si="8"/>
        <v>12</v>
      </c>
      <c r="B178" s="154">
        <f t="shared" si="6"/>
        <v>12</v>
      </c>
      <c r="C178" s="143">
        <f t="shared" si="7"/>
        <v>12</v>
      </c>
      <c r="D178" s="169" t="s">
        <v>1850</v>
      </c>
      <c r="E178" s="169" t="s">
        <v>2426</v>
      </c>
      <c r="F178" s="169" t="s">
        <v>38</v>
      </c>
      <c r="G178" s="169" t="s">
        <v>39</v>
      </c>
      <c r="H178" s="169" t="s">
        <v>2265</v>
      </c>
      <c r="I178" s="170">
        <v>45159.548611111109</v>
      </c>
      <c r="J178" s="169" t="s">
        <v>2296</v>
      </c>
      <c r="K178" s="174">
        <v>45159.548611111109</v>
      </c>
      <c r="L178" s="171">
        <v>45159</v>
      </c>
      <c r="M178" s="177">
        <v>0.54861111110949423</v>
      </c>
      <c r="N178" s="169" t="s">
        <v>2297</v>
      </c>
      <c r="O178" s="169" t="s">
        <v>2298</v>
      </c>
      <c r="P178" s="172">
        <v>102</v>
      </c>
      <c r="Q178" s="172">
        <v>12.7</v>
      </c>
      <c r="R178" s="219"/>
      <c r="S178" s="219"/>
    </row>
    <row r="179" spans="1:19" x14ac:dyDescent="0.3">
      <c r="A179" s="154">
        <f t="shared" si="8"/>
        <v>12</v>
      </c>
      <c r="B179" s="154">
        <f t="shared" si="6"/>
        <v>12</v>
      </c>
      <c r="C179" s="143">
        <f t="shared" si="7"/>
        <v>12</v>
      </c>
      <c r="D179" s="169" t="s">
        <v>1850</v>
      </c>
      <c r="E179" s="169" t="s">
        <v>2426</v>
      </c>
      <c r="F179" s="169" t="s">
        <v>38</v>
      </c>
      <c r="G179" s="169" t="s">
        <v>39</v>
      </c>
      <c r="H179" s="169" t="s">
        <v>2265</v>
      </c>
      <c r="I179" s="170">
        <v>45159.548611111109</v>
      </c>
      <c r="J179" s="169" t="s">
        <v>2299</v>
      </c>
      <c r="K179" s="174">
        <v>45159.548611111109</v>
      </c>
      <c r="L179" s="171">
        <v>45159</v>
      </c>
      <c r="M179" s="177">
        <v>0.54861111110949423</v>
      </c>
      <c r="N179" s="169" t="s">
        <v>2300</v>
      </c>
      <c r="O179" s="169" t="s">
        <v>2301</v>
      </c>
      <c r="P179" s="172">
        <v>101</v>
      </c>
      <c r="Q179" s="172">
        <v>13.7</v>
      </c>
      <c r="R179" s="219"/>
      <c r="S179" s="219"/>
    </row>
    <row r="180" spans="1:19" x14ac:dyDescent="0.3">
      <c r="A180" s="154">
        <f t="shared" si="8"/>
        <v>12</v>
      </c>
      <c r="B180" s="154">
        <f t="shared" si="6"/>
        <v>12</v>
      </c>
      <c r="C180" s="143">
        <f t="shared" si="7"/>
        <v>12</v>
      </c>
      <c r="D180" s="169" t="s">
        <v>1850</v>
      </c>
      <c r="E180" s="169" t="s">
        <v>2426</v>
      </c>
      <c r="F180" s="169" t="s">
        <v>38</v>
      </c>
      <c r="G180" s="169" t="s">
        <v>39</v>
      </c>
      <c r="H180" s="169" t="s">
        <v>2265</v>
      </c>
      <c r="I180" s="170">
        <v>45159.548611111109</v>
      </c>
      <c r="J180" s="169" t="s">
        <v>2302</v>
      </c>
      <c r="K180" s="174">
        <v>45159.548611111109</v>
      </c>
      <c r="L180" s="171">
        <v>45159</v>
      </c>
      <c r="M180" s="177">
        <v>0.54861111110949423</v>
      </c>
      <c r="N180" s="169" t="s">
        <v>2303</v>
      </c>
      <c r="O180" s="169" t="s">
        <v>2304</v>
      </c>
      <c r="P180" s="172">
        <v>111</v>
      </c>
      <c r="Q180" s="172">
        <v>18.899999999999999</v>
      </c>
      <c r="R180" s="219"/>
      <c r="S180" s="219"/>
    </row>
    <row r="181" spans="1:19" x14ac:dyDescent="0.3">
      <c r="A181" s="154">
        <f t="shared" si="8"/>
        <v>12</v>
      </c>
      <c r="B181" s="154">
        <f t="shared" si="6"/>
        <v>12</v>
      </c>
      <c r="C181" s="143">
        <f t="shared" si="7"/>
        <v>12</v>
      </c>
      <c r="D181" s="169" t="s">
        <v>1850</v>
      </c>
      <c r="E181" s="169" t="s">
        <v>2426</v>
      </c>
      <c r="F181" s="169" t="s">
        <v>38</v>
      </c>
      <c r="G181" s="169" t="s">
        <v>39</v>
      </c>
      <c r="H181" s="169" t="s">
        <v>2265</v>
      </c>
      <c r="I181" s="170">
        <v>45159.548611111109</v>
      </c>
      <c r="J181" s="169" t="s">
        <v>2305</v>
      </c>
      <c r="K181" s="174">
        <v>45159.548611111109</v>
      </c>
      <c r="L181" s="171">
        <v>45159</v>
      </c>
      <c r="M181" s="177">
        <v>0.54861111110949423</v>
      </c>
      <c r="N181" s="169" t="s">
        <v>2306</v>
      </c>
      <c r="O181" s="169" t="s">
        <v>2307</v>
      </c>
      <c r="P181" s="172">
        <v>104</v>
      </c>
      <c r="Q181" s="172">
        <v>15.5</v>
      </c>
      <c r="R181" s="219"/>
      <c r="S181" s="219"/>
    </row>
    <row r="182" spans="1:19" x14ac:dyDescent="0.3">
      <c r="A182" s="154">
        <f t="shared" si="8"/>
        <v>12</v>
      </c>
      <c r="B182" s="154">
        <f t="shared" si="6"/>
        <v>12</v>
      </c>
      <c r="C182" s="143">
        <f t="shared" si="7"/>
        <v>12</v>
      </c>
      <c r="D182" s="169" t="s">
        <v>1850</v>
      </c>
      <c r="E182" s="169" t="s">
        <v>2426</v>
      </c>
      <c r="F182" s="169" t="s">
        <v>38</v>
      </c>
      <c r="G182" s="169" t="s">
        <v>39</v>
      </c>
      <c r="H182" s="169" t="s">
        <v>2265</v>
      </c>
      <c r="I182" s="170">
        <v>45159.548611111109</v>
      </c>
      <c r="J182" s="169" t="s">
        <v>2308</v>
      </c>
      <c r="K182" s="174">
        <v>45159.548611111109</v>
      </c>
      <c r="L182" s="171">
        <v>45159</v>
      </c>
      <c r="M182" s="177">
        <v>0.54861111110949423</v>
      </c>
      <c r="N182" s="169" t="s">
        <v>2309</v>
      </c>
      <c r="O182" s="169" t="s">
        <v>2310</v>
      </c>
      <c r="P182" s="172">
        <v>98</v>
      </c>
      <c r="Q182" s="172">
        <v>12.7</v>
      </c>
      <c r="R182" s="220"/>
      <c r="S182" s="220"/>
    </row>
    <row r="183" spans="1:19" x14ac:dyDescent="0.3">
      <c r="A183" s="154">
        <f t="shared" si="8"/>
        <v>13</v>
      </c>
      <c r="B183" s="154" t="str">
        <f t="shared" ref="B183:B208" si="9">A183&amp;","&amp;A183+1</f>
        <v>13,14</v>
      </c>
      <c r="C183" s="143">
        <f t="shared" si="7"/>
        <v>13</v>
      </c>
      <c r="D183" s="169" t="s">
        <v>994</v>
      </c>
      <c r="E183" s="169" t="s">
        <v>2407</v>
      </c>
      <c r="F183" s="169" t="s">
        <v>995</v>
      </c>
      <c r="G183" s="169" t="s">
        <v>996</v>
      </c>
      <c r="H183" s="169" t="s">
        <v>1028</v>
      </c>
      <c r="I183" s="170">
        <v>45160.540972222225</v>
      </c>
      <c r="J183" s="169" t="s">
        <v>1029</v>
      </c>
      <c r="K183" s="174">
        <v>45160.540972222225</v>
      </c>
      <c r="L183" s="171">
        <v>45160</v>
      </c>
      <c r="M183" s="177">
        <v>0.54097222222480923</v>
      </c>
      <c r="N183" s="169" t="s">
        <v>1030</v>
      </c>
      <c r="O183" s="169" t="s">
        <v>1031</v>
      </c>
      <c r="P183" s="172">
        <v>236</v>
      </c>
      <c r="Q183" s="172">
        <v>125.7</v>
      </c>
      <c r="R183" s="231" t="s">
        <v>2505</v>
      </c>
      <c r="S183" s="231" t="s">
        <v>2506</v>
      </c>
    </row>
    <row r="184" spans="1:19" x14ac:dyDescent="0.3">
      <c r="A184" s="154">
        <f t="shared" si="8"/>
        <v>13</v>
      </c>
      <c r="B184" s="154" t="str">
        <f t="shared" si="9"/>
        <v>13,14</v>
      </c>
      <c r="C184" s="143">
        <f t="shared" si="7"/>
        <v>13</v>
      </c>
      <c r="D184" s="169" t="s">
        <v>994</v>
      </c>
      <c r="E184" s="169" t="s">
        <v>2407</v>
      </c>
      <c r="F184" s="169" t="s">
        <v>995</v>
      </c>
      <c r="G184" s="169" t="s">
        <v>996</v>
      </c>
      <c r="H184" s="169" t="s">
        <v>1028</v>
      </c>
      <c r="I184" s="170">
        <v>45160.540972222225</v>
      </c>
      <c r="J184" s="169" t="s">
        <v>1032</v>
      </c>
      <c r="K184" s="174">
        <v>45160.540972222225</v>
      </c>
      <c r="L184" s="171">
        <v>45160</v>
      </c>
      <c r="M184" s="177">
        <v>0.54097222222480923</v>
      </c>
      <c r="N184" s="169" t="s">
        <v>1033</v>
      </c>
      <c r="O184" s="169" t="s">
        <v>1034</v>
      </c>
      <c r="P184" s="172">
        <v>220</v>
      </c>
      <c r="Q184" s="172">
        <v>99.8</v>
      </c>
      <c r="R184" s="219"/>
      <c r="S184" s="219"/>
    </row>
    <row r="185" spans="1:19" x14ac:dyDescent="0.3">
      <c r="A185" s="154">
        <f t="shared" si="8"/>
        <v>13</v>
      </c>
      <c r="B185" s="154" t="str">
        <f t="shared" si="9"/>
        <v>13,14</v>
      </c>
      <c r="C185" s="143">
        <f t="shared" si="7"/>
        <v>13</v>
      </c>
      <c r="D185" s="169" t="s">
        <v>994</v>
      </c>
      <c r="E185" s="169" t="s">
        <v>2407</v>
      </c>
      <c r="F185" s="169" t="s">
        <v>995</v>
      </c>
      <c r="G185" s="169" t="s">
        <v>996</v>
      </c>
      <c r="H185" s="169" t="s">
        <v>1028</v>
      </c>
      <c r="I185" s="170">
        <v>45160.540972222225</v>
      </c>
      <c r="J185" s="169" t="s">
        <v>1035</v>
      </c>
      <c r="K185" s="174">
        <v>45160.587500000001</v>
      </c>
      <c r="L185" s="171">
        <v>45160</v>
      </c>
      <c r="M185" s="177">
        <v>0.58750000000145519</v>
      </c>
      <c r="N185" s="169" t="s">
        <v>1036</v>
      </c>
      <c r="O185" s="169" t="s">
        <v>1037</v>
      </c>
      <c r="P185" s="172">
        <v>267</v>
      </c>
      <c r="Q185" s="172">
        <v>186.6</v>
      </c>
      <c r="R185" s="219"/>
      <c r="S185" s="219"/>
    </row>
    <row r="186" spans="1:19" x14ac:dyDescent="0.3">
      <c r="A186" s="154">
        <f t="shared" si="8"/>
        <v>13</v>
      </c>
      <c r="B186" s="154" t="str">
        <f t="shared" si="9"/>
        <v>13,14</v>
      </c>
      <c r="C186" s="143">
        <f t="shared" si="7"/>
        <v>13</v>
      </c>
      <c r="D186" s="169" t="s">
        <v>994</v>
      </c>
      <c r="E186" s="169" t="s">
        <v>2407</v>
      </c>
      <c r="F186" s="169" t="s">
        <v>995</v>
      </c>
      <c r="G186" s="169" t="s">
        <v>996</v>
      </c>
      <c r="H186" s="169" t="s">
        <v>1028</v>
      </c>
      <c r="I186" s="170">
        <v>45160.540972222225</v>
      </c>
      <c r="J186" s="169" t="s">
        <v>1038</v>
      </c>
      <c r="K186" s="174">
        <v>45161.474999999999</v>
      </c>
      <c r="L186" s="171">
        <v>45161</v>
      </c>
      <c r="M186" s="177">
        <v>0.47499999999854481</v>
      </c>
      <c r="N186" s="169" t="s">
        <v>1039</v>
      </c>
      <c r="O186" s="169" t="s">
        <v>1040</v>
      </c>
      <c r="P186" s="172">
        <v>246</v>
      </c>
      <c r="Q186" s="172">
        <v>137.30000000000001</v>
      </c>
      <c r="R186" s="219"/>
      <c r="S186" s="219"/>
    </row>
    <row r="187" spans="1:19" x14ac:dyDescent="0.3">
      <c r="A187" s="154">
        <f t="shared" si="8"/>
        <v>13</v>
      </c>
      <c r="B187" s="154" t="str">
        <f t="shared" si="9"/>
        <v>13,14</v>
      </c>
      <c r="C187" s="143">
        <f t="shared" si="7"/>
        <v>13</v>
      </c>
      <c r="D187" s="169" t="s">
        <v>994</v>
      </c>
      <c r="E187" s="169" t="s">
        <v>2407</v>
      </c>
      <c r="F187" s="169" t="s">
        <v>995</v>
      </c>
      <c r="G187" s="169" t="s">
        <v>996</v>
      </c>
      <c r="H187" s="169" t="s">
        <v>1028</v>
      </c>
      <c r="I187" s="170">
        <v>45160.540972222225</v>
      </c>
      <c r="J187" s="169" t="s">
        <v>1041</v>
      </c>
      <c r="K187" s="174">
        <v>45161.474999999999</v>
      </c>
      <c r="L187" s="171">
        <v>45161</v>
      </c>
      <c r="M187" s="177">
        <v>0.47499999999854481</v>
      </c>
      <c r="N187" s="169" t="s">
        <v>1042</v>
      </c>
      <c r="O187" s="169" t="s">
        <v>1043</v>
      </c>
      <c r="P187" s="172">
        <v>200</v>
      </c>
      <c r="Q187" s="172">
        <v>72.2</v>
      </c>
      <c r="R187" s="219"/>
      <c r="S187" s="219"/>
    </row>
    <row r="188" spans="1:19" x14ac:dyDescent="0.3">
      <c r="A188" s="154">
        <f t="shared" si="8"/>
        <v>13</v>
      </c>
      <c r="B188" s="154" t="str">
        <f t="shared" si="9"/>
        <v>13,14</v>
      </c>
      <c r="C188" s="143">
        <f t="shared" si="7"/>
        <v>13</v>
      </c>
      <c r="D188" s="169" t="s">
        <v>994</v>
      </c>
      <c r="E188" s="169" t="s">
        <v>2407</v>
      </c>
      <c r="F188" s="169" t="s">
        <v>995</v>
      </c>
      <c r="G188" s="169" t="s">
        <v>996</v>
      </c>
      <c r="H188" s="169" t="s">
        <v>1028</v>
      </c>
      <c r="I188" s="170">
        <v>45160.540972222225</v>
      </c>
      <c r="J188" s="169" t="s">
        <v>1044</v>
      </c>
      <c r="K188" s="174">
        <v>45161.474999999999</v>
      </c>
      <c r="L188" s="171">
        <v>45161</v>
      </c>
      <c r="M188" s="177">
        <v>0.47499999999854481</v>
      </c>
      <c r="N188" s="169" t="s">
        <v>1045</v>
      </c>
      <c r="O188" s="169" t="s">
        <v>1046</v>
      </c>
      <c r="P188" s="172">
        <v>225</v>
      </c>
      <c r="Q188" s="172">
        <v>99.9</v>
      </c>
      <c r="R188" s="219"/>
      <c r="S188" s="219"/>
    </row>
    <row r="189" spans="1:19" x14ac:dyDescent="0.3">
      <c r="A189" s="154">
        <f t="shared" si="8"/>
        <v>13</v>
      </c>
      <c r="B189" s="154" t="str">
        <f t="shared" si="9"/>
        <v>13,14</v>
      </c>
      <c r="C189" s="143">
        <f t="shared" si="7"/>
        <v>13</v>
      </c>
      <c r="D189" s="169" t="s">
        <v>994</v>
      </c>
      <c r="E189" s="169" t="s">
        <v>2407</v>
      </c>
      <c r="F189" s="169" t="s">
        <v>995</v>
      </c>
      <c r="G189" s="169" t="s">
        <v>996</v>
      </c>
      <c r="H189" s="169" t="s">
        <v>1028</v>
      </c>
      <c r="I189" s="170">
        <v>45160.540972222225</v>
      </c>
      <c r="J189" s="169" t="s">
        <v>1047</v>
      </c>
      <c r="K189" s="174">
        <v>45161.563888888886</v>
      </c>
      <c r="L189" s="171">
        <v>45161</v>
      </c>
      <c r="M189" s="177">
        <v>0.56388888888614019</v>
      </c>
      <c r="N189" s="169" t="s">
        <v>1048</v>
      </c>
      <c r="O189" s="169" t="s">
        <v>1049</v>
      </c>
      <c r="P189" s="172">
        <v>310</v>
      </c>
      <c r="Q189" s="172">
        <v>307.5</v>
      </c>
      <c r="R189" s="219"/>
      <c r="S189" s="219"/>
    </row>
    <row r="190" spans="1:19" x14ac:dyDescent="0.3">
      <c r="A190" s="154">
        <f t="shared" si="8"/>
        <v>13</v>
      </c>
      <c r="B190" s="154" t="str">
        <f t="shared" si="9"/>
        <v>13,14</v>
      </c>
      <c r="C190" s="143">
        <f t="shared" si="7"/>
        <v>13</v>
      </c>
      <c r="D190" s="169" t="s">
        <v>994</v>
      </c>
      <c r="E190" s="169" t="s">
        <v>2407</v>
      </c>
      <c r="F190" s="169" t="s">
        <v>995</v>
      </c>
      <c r="G190" s="169" t="s">
        <v>996</v>
      </c>
      <c r="H190" s="169" t="s">
        <v>1028</v>
      </c>
      <c r="I190" s="170">
        <v>45160.540972222225</v>
      </c>
      <c r="J190" s="169" t="s">
        <v>1050</v>
      </c>
      <c r="K190" s="174">
        <v>45161.594444444447</v>
      </c>
      <c r="L190" s="171">
        <v>45161</v>
      </c>
      <c r="M190" s="177">
        <v>0.59444444444670808</v>
      </c>
      <c r="N190" s="169" t="s">
        <v>1051</v>
      </c>
      <c r="O190" s="169" t="s">
        <v>1052</v>
      </c>
      <c r="P190" s="172">
        <v>360</v>
      </c>
      <c r="Q190" s="172">
        <v>388.5</v>
      </c>
      <c r="R190" s="219"/>
      <c r="S190" s="219"/>
    </row>
    <row r="191" spans="1:19" x14ac:dyDescent="0.3">
      <c r="A191" s="154">
        <f t="shared" si="8"/>
        <v>13</v>
      </c>
      <c r="B191" s="154" t="str">
        <f t="shared" si="9"/>
        <v>13,14</v>
      </c>
      <c r="C191" s="143">
        <f t="shared" si="7"/>
        <v>13</v>
      </c>
      <c r="D191" s="169" t="s">
        <v>994</v>
      </c>
      <c r="E191" s="169" t="s">
        <v>2407</v>
      </c>
      <c r="F191" s="169" t="s">
        <v>995</v>
      </c>
      <c r="G191" s="169" t="s">
        <v>996</v>
      </c>
      <c r="H191" s="169" t="s">
        <v>1028</v>
      </c>
      <c r="I191" s="170">
        <v>45160.540972222225</v>
      </c>
      <c r="J191" s="169" t="s">
        <v>1053</v>
      </c>
      <c r="K191" s="174">
        <v>45161.594444444447</v>
      </c>
      <c r="L191" s="171">
        <v>45161</v>
      </c>
      <c r="M191" s="177">
        <v>0.59444444444670808</v>
      </c>
      <c r="N191" s="169" t="s">
        <v>1054</v>
      </c>
      <c r="O191" s="169" t="s">
        <v>1055</v>
      </c>
      <c r="P191" s="172">
        <v>330</v>
      </c>
      <c r="Q191" s="172">
        <v>322</v>
      </c>
      <c r="R191" s="219"/>
      <c r="S191" s="219"/>
    </row>
    <row r="192" spans="1:19" x14ac:dyDescent="0.3">
      <c r="A192" s="154">
        <f t="shared" si="8"/>
        <v>13</v>
      </c>
      <c r="B192" s="154" t="str">
        <f t="shared" si="9"/>
        <v>13,14</v>
      </c>
      <c r="C192" s="143">
        <f t="shared" si="7"/>
        <v>13</v>
      </c>
      <c r="D192" s="169" t="s">
        <v>994</v>
      </c>
      <c r="E192" s="169" t="s">
        <v>2407</v>
      </c>
      <c r="F192" s="169" t="s">
        <v>995</v>
      </c>
      <c r="G192" s="169" t="s">
        <v>996</v>
      </c>
      <c r="H192" s="169" t="s">
        <v>1028</v>
      </c>
      <c r="I192" s="170">
        <v>45160.540972222225</v>
      </c>
      <c r="J192" s="169" t="s">
        <v>1056</v>
      </c>
      <c r="K192" s="174">
        <v>45161.594444444447</v>
      </c>
      <c r="L192" s="171">
        <v>45161</v>
      </c>
      <c r="M192" s="177">
        <v>0.59444444444670808</v>
      </c>
      <c r="N192" s="169" t="s">
        <v>1057</v>
      </c>
      <c r="O192" s="169" t="s">
        <v>1058</v>
      </c>
      <c r="P192" s="172">
        <v>257</v>
      </c>
      <c r="Q192" s="172">
        <v>144.6</v>
      </c>
      <c r="R192" s="220"/>
      <c r="S192" s="220"/>
    </row>
    <row r="193" spans="1:19" x14ac:dyDescent="0.3">
      <c r="A193" s="154">
        <f>C193-1</f>
        <v>13</v>
      </c>
      <c r="B193" s="154" t="str">
        <f t="shared" si="9"/>
        <v>13,14</v>
      </c>
      <c r="C193" s="143">
        <f t="shared" si="7"/>
        <v>14</v>
      </c>
      <c r="D193" s="169" t="s">
        <v>994</v>
      </c>
      <c r="E193" s="169" t="s">
        <v>2407</v>
      </c>
      <c r="F193" s="169" t="s">
        <v>1059</v>
      </c>
      <c r="G193" s="169" t="s">
        <v>1060</v>
      </c>
      <c r="H193" s="169" t="s">
        <v>1072</v>
      </c>
      <c r="I193" s="170">
        <v>45160.540972222225</v>
      </c>
      <c r="J193" s="169" t="s">
        <v>1029</v>
      </c>
      <c r="K193" s="174">
        <v>45160.540972222225</v>
      </c>
      <c r="L193" s="171">
        <v>45160</v>
      </c>
      <c r="M193" s="177">
        <v>0.54097222222480923</v>
      </c>
      <c r="N193" s="169" t="s">
        <v>1073</v>
      </c>
      <c r="O193" s="169" t="s">
        <v>1031</v>
      </c>
      <c r="P193" s="172">
        <v>236</v>
      </c>
      <c r="Q193" s="172">
        <v>125.7</v>
      </c>
      <c r="R193" s="231" t="s">
        <v>2507</v>
      </c>
      <c r="S193" s="231" t="s">
        <v>2506</v>
      </c>
    </row>
    <row r="194" spans="1:19" x14ac:dyDescent="0.3">
      <c r="A194" s="154">
        <f t="shared" ref="A194:A202" si="10">C194-1</f>
        <v>13</v>
      </c>
      <c r="B194" s="154" t="str">
        <f t="shared" si="9"/>
        <v>13,14</v>
      </c>
      <c r="C194" s="143">
        <f t="shared" si="7"/>
        <v>14</v>
      </c>
      <c r="D194" s="169" t="s">
        <v>994</v>
      </c>
      <c r="E194" s="169" t="s">
        <v>2407</v>
      </c>
      <c r="F194" s="169" t="s">
        <v>1059</v>
      </c>
      <c r="G194" s="169" t="s">
        <v>1060</v>
      </c>
      <c r="H194" s="169" t="s">
        <v>1072</v>
      </c>
      <c r="I194" s="170">
        <v>45160.540972222225</v>
      </c>
      <c r="J194" s="169" t="s">
        <v>1032</v>
      </c>
      <c r="K194" s="174">
        <v>45160.540972222225</v>
      </c>
      <c r="L194" s="171">
        <v>45160</v>
      </c>
      <c r="M194" s="177">
        <v>0.54097222222480923</v>
      </c>
      <c r="N194" s="169" t="s">
        <v>1074</v>
      </c>
      <c r="O194" s="169" t="s">
        <v>1034</v>
      </c>
      <c r="P194" s="172">
        <v>220</v>
      </c>
      <c r="Q194" s="172">
        <v>99.8</v>
      </c>
      <c r="R194" s="219"/>
      <c r="S194" s="219"/>
    </row>
    <row r="195" spans="1:19" x14ac:dyDescent="0.3">
      <c r="A195" s="154">
        <f t="shared" si="10"/>
        <v>13</v>
      </c>
      <c r="B195" s="154" t="str">
        <f t="shared" si="9"/>
        <v>13,14</v>
      </c>
      <c r="C195" s="143">
        <f t="shared" si="7"/>
        <v>14</v>
      </c>
      <c r="D195" s="169" t="s">
        <v>994</v>
      </c>
      <c r="E195" s="169" t="s">
        <v>2407</v>
      </c>
      <c r="F195" s="169" t="s">
        <v>1059</v>
      </c>
      <c r="G195" s="169" t="s">
        <v>1060</v>
      </c>
      <c r="H195" s="169" t="s">
        <v>1072</v>
      </c>
      <c r="I195" s="170">
        <v>45160.540972222225</v>
      </c>
      <c r="J195" s="169" t="s">
        <v>1035</v>
      </c>
      <c r="K195" s="174">
        <v>45160.587500000001</v>
      </c>
      <c r="L195" s="171">
        <v>45160</v>
      </c>
      <c r="M195" s="177">
        <v>0.58750000000145519</v>
      </c>
      <c r="N195" s="169" t="s">
        <v>1075</v>
      </c>
      <c r="O195" s="169" t="s">
        <v>1037</v>
      </c>
      <c r="P195" s="172">
        <v>267</v>
      </c>
      <c r="Q195" s="172">
        <v>186.6</v>
      </c>
      <c r="R195" s="219"/>
      <c r="S195" s="219"/>
    </row>
    <row r="196" spans="1:19" x14ac:dyDescent="0.3">
      <c r="A196" s="154">
        <f t="shared" si="10"/>
        <v>13</v>
      </c>
      <c r="B196" s="154" t="str">
        <f t="shared" si="9"/>
        <v>13,14</v>
      </c>
      <c r="C196" s="143">
        <f t="shared" si="7"/>
        <v>14</v>
      </c>
      <c r="D196" s="169" t="s">
        <v>994</v>
      </c>
      <c r="E196" s="169" t="s">
        <v>2407</v>
      </c>
      <c r="F196" s="169" t="s">
        <v>1059</v>
      </c>
      <c r="G196" s="169" t="s">
        <v>1060</v>
      </c>
      <c r="H196" s="169" t="s">
        <v>1072</v>
      </c>
      <c r="I196" s="170">
        <v>45160.540972222225</v>
      </c>
      <c r="J196" s="169" t="s">
        <v>1038</v>
      </c>
      <c r="K196" s="174">
        <v>45161.474999999999</v>
      </c>
      <c r="L196" s="171">
        <v>45161</v>
      </c>
      <c r="M196" s="177">
        <v>0.47499999999854481</v>
      </c>
      <c r="N196" s="169" t="s">
        <v>1076</v>
      </c>
      <c r="O196" s="169" t="s">
        <v>1040</v>
      </c>
      <c r="P196" s="172">
        <v>246</v>
      </c>
      <c r="Q196" s="172">
        <v>137.30000000000001</v>
      </c>
      <c r="R196" s="219"/>
      <c r="S196" s="219"/>
    </row>
    <row r="197" spans="1:19" x14ac:dyDescent="0.3">
      <c r="A197" s="154">
        <f t="shared" si="10"/>
        <v>13</v>
      </c>
      <c r="B197" s="154" t="str">
        <f t="shared" si="9"/>
        <v>13,14</v>
      </c>
      <c r="C197" s="143">
        <f t="shared" ref="C197:C260" si="11">IF(H197=H196,C196,C196+1)</f>
        <v>14</v>
      </c>
      <c r="D197" s="169" t="s">
        <v>994</v>
      </c>
      <c r="E197" s="169" t="s">
        <v>2407</v>
      </c>
      <c r="F197" s="169" t="s">
        <v>1059</v>
      </c>
      <c r="G197" s="169" t="s">
        <v>1060</v>
      </c>
      <c r="H197" s="169" t="s">
        <v>1072</v>
      </c>
      <c r="I197" s="170">
        <v>45160.540972222225</v>
      </c>
      <c r="J197" s="169" t="s">
        <v>1041</v>
      </c>
      <c r="K197" s="174">
        <v>45161.474999999999</v>
      </c>
      <c r="L197" s="171">
        <v>45161</v>
      </c>
      <c r="M197" s="177">
        <v>0.47499999999854481</v>
      </c>
      <c r="N197" s="169" t="s">
        <v>1077</v>
      </c>
      <c r="O197" s="169" t="s">
        <v>1043</v>
      </c>
      <c r="P197" s="172">
        <v>200</v>
      </c>
      <c r="Q197" s="172">
        <v>72.2</v>
      </c>
      <c r="R197" s="219"/>
      <c r="S197" s="219"/>
    </row>
    <row r="198" spans="1:19" x14ac:dyDescent="0.3">
      <c r="A198" s="154">
        <f t="shared" si="10"/>
        <v>13</v>
      </c>
      <c r="B198" s="154" t="str">
        <f t="shared" si="9"/>
        <v>13,14</v>
      </c>
      <c r="C198" s="143">
        <f t="shared" si="11"/>
        <v>14</v>
      </c>
      <c r="D198" s="169" t="s">
        <v>994</v>
      </c>
      <c r="E198" s="169" t="s">
        <v>2407</v>
      </c>
      <c r="F198" s="169" t="s">
        <v>1059</v>
      </c>
      <c r="G198" s="169" t="s">
        <v>1060</v>
      </c>
      <c r="H198" s="169" t="s">
        <v>1072</v>
      </c>
      <c r="I198" s="170">
        <v>45160.540972222225</v>
      </c>
      <c r="J198" s="169" t="s">
        <v>1044</v>
      </c>
      <c r="K198" s="174">
        <v>45161.474999999999</v>
      </c>
      <c r="L198" s="171">
        <v>45161</v>
      </c>
      <c r="M198" s="177">
        <v>0.47499999999854481</v>
      </c>
      <c r="N198" s="169" t="s">
        <v>1078</v>
      </c>
      <c r="O198" s="169" t="s">
        <v>1046</v>
      </c>
      <c r="P198" s="172">
        <v>225</v>
      </c>
      <c r="Q198" s="172">
        <v>99.9</v>
      </c>
      <c r="R198" s="219"/>
      <c r="S198" s="219"/>
    </row>
    <row r="199" spans="1:19" x14ac:dyDescent="0.3">
      <c r="A199" s="154">
        <f t="shared" si="10"/>
        <v>13</v>
      </c>
      <c r="B199" s="154" t="str">
        <f t="shared" si="9"/>
        <v>13,14</v>
      </c>
      <c r="C199" s="143">
        <f t="shared" si="11"/>
        <v>14</v>
      </c>
      <c r="D199" s="169" t="s">
        <v>994</v>
      </c>
      <c r="E199" s="169" t="s">
        <v>2407</v>
      </c>
      <c r="F199" s="169" t="s">
        <v>1059</v>
      </c>
      <c r="G199" s="169" t="s">
        <v>1060</v>
      </c>
      <c r="H199" s="169" t="s">
        <v>1072</v>
      </c>
      <c r="I199" s="170">
        <v>45160.540972222225</v>
      </c>
      <c r="J199" s="169" t="s">
        <v>1047</v>
      </c>
      <c r="K199" s="174">
        <v>45161.563888888886</v>
      </c>
      <c r="L199" s="171">
        <v>45161</v>
      </c>
      <c r="M199" s="177">
        <v>0.56388888888614019</v>
      </c>
      <c r="N199" s="169" t="s">
        <v>1079</v>
      </c>
      <c r="O199" s="169" t="s">
        <v>1049</v>
      </c>
      <c r="P199" s="172">
        <v>310</v>
      </c>
      <c r="Q199" s="172">
        <v>307.5</v>
      </c>
      <c r="R199" s="219"/>
      <c r="S199" s="219"/>
    </row>
    <row r="200" spans="1:19" x14ac:dyDescent="0.3">
      <c r="A200" s="154">
        <f t="shared" si="10"/>
        <v>13</v>
      </c>
      <c r="B200" s="154" t="str">
        <f t="shared" si="9"/>
        <v>13,14</v>
      </c>
      <c r="C200" s="143">
        <f t="shared" si="11"/>
        <v>14</v>
      </c>
      <c r="D200" s="169" t="s">
        <v>994</v>
      </c>
      <c r="E200" s="169" t="s">
        <v>2407</v>
      </c>
      <c r="F200" s="169" t="s">
        <v>1059</v>
      </c>
      <c r="G200" s="169" t="s">
        <v>1060</v>
      </c>
      <c r="H200" s="169" t="s">
        <v>1072</v>
      </c>
      <c r="I200" s="170">
        <v>45160.540972222225</v>
      </c>
      <c r="J200" s="169" t="s">
        <v>1050</v>
      </c>
      <c r="K200" s="174">
        <v>45161.594444444447</v>
      </c>
      <c r="L200" s="171">
        <v>45161</v>
      </c>
      <c r="M200" s="177">
        <v>0.59444444444670808</v>
      </c>
      <c r="N200" s="169" t="s">
        <v>1080</v>
      </c>
      <c r="O200" s="169" t="s">
        <v>1052</v>
      </c>
      <c r="P200" s="172">
        <v>360</v>
      </c>
      <c r="Q200" s="172">
        <v>388.5</v>
      </c>
      <c r="R200" s="219"/>
      <c r="S200" s="219"/>
    </row>
    <row r="201" spans="1:19" x14ac:dyDescent="0.3">
      <c r="A201" s="154">
        <f t="shared" si="10"/>
        <v>13</v>
      </c>
      <c r="B201" s="154" t="str">
        <f t="shared" si="9"/>
        <v>13,14</v>
      </c>
      <c r="C201" s="143">
        <f t="shared" si="11"/>
        <v>14</v>
      </c>
      <c r="D201" s="169" t="s">
        <v>994</v>
      </c>
      <c r="E201" s="169" t="s">
        <v>2407</v>
      </c>
      <c r="F201" s="169" t="s">
        <v>1059</v>
      </c>
      <c r="G201" s="169" t="s">
        <v>1060</v>
      </c>
      <c r="H201" s="169" t="s">
        <v>1072</v>
      </c>
      <c r="I201" s="170">
        <v>45160.540972222225</v>
      </c>
      <c r="J201" s="169" t="s">
        <v>1053</v>
      </c>
      <c r="K201" s="174">
        <v>45161.594444444447</v>
      </c>
      <c r="L201" s="171">
        <v>45161</v>
      </c>
      <c r="M201" s="177">
        <v>0.59444444444670808</v>
      </c>
      <c r="N201" s="169" t="s">
        <v>1081</v>
      </c>
      <c r="O201" s="169" t="s">
        <v>1055</v>
      </c>
      <c r="P201" s="172">
        <v>330</v>
      </c>
      <c r="Q201" s="172">
        <v>322</v>
      </c>
      <c r="R201" s="219"/>
      <c r="S201" s="219"/>
    </row>
    <row r="202" spans="1:19" x14ac:dyDescent="0.3">
      <c r="A202" s="154">
        <f t="shared" si="10"/>
        <v>13</v>
      </c>
      <c r="B202" s="154" t="str">
        <f t="shared" si="9"/>
        <v>13,14</v>
      </c>
      <c r="C202" s="143">
        <f t="shared" si="11"/>
        <v>14</v>
      </c>
      <c r="D202" s="169" t="s">
        <v>994</v>
      </c>
      <c r="E202" s="169" t="s">
        <v>2407</v>
      </c>
      <c r="F202" s="169" t="s">
        <v>1059</v>
      </c>
      <c r="G202" s="169" t="s">
        <v>1060</v>
      </c>
      <c r="H202" s="169" t="s">
        <v>1072</v>
      </c>
      <c r="I202" s="170">
        <v>45160.540972222225</v>
      </c>
      <c r="J202" s="169" t="s">
        <v>1056</v>
      </c>
      <c r="K202" s="174">
        <v>45161.594444444447</v>
      </c>
      <c r="L202" s="171">
        <v>45161</v>
      </c>
      <c r="M202" s="177">
        <v>0.59444444444670808</v>
      </c>
      <c r="N202" s="169" t="s">
        <v>1082</v>
      </c>
      <c r="O202" s="169" t="s">
        <v>1058</v>
      </c>
      <c r="P202" s="172">
        <v>257</v>
      </c>
      <c r="Q202" s="172">
        <v>144.6</v>
      </c>
      <c r="R202" s="220"/>
      <c r="S202" s="220"/>
    </row>
    <row r="203" spans="1:19" x14ac:dyDescent="0.3">
      <c r="A203" s="154">
        <f t="shared" si="8"/>
        <v>15</v>
      </c>
      <c r="B203" s="154" t="str">
        <f t="shared" si="9"/>
        <v>15,16</v>
      </c>
      <c r="C203" s="143">
        <f t="shared" si="11"/>
        <v>15</v>
      </c>
      <c r="D203" s="169" t="s">
        <v>994</v>
      </c>
      <c r="E203" s="169" t="s">
        <v>2408</v>
      </c>
      <c r="F203" s="169" t="s">
        <v>995</v>
      </c>
      <c r="G203" s="169" t="s">
        <v>996</v>
      </c>
      <c r="H203" s="169" t="s">
        <v>1114</v>
      </c>
      <c r="I203" s="170">
        <v>45160.587500000001</v>
      </c>
      <c r="J203" s="169" t="s">
        <v>1115</v>
      </c>
      <c r="K203" s="174">
        <v>45160.587500000001</v>
      </c>
      <c r="L203" s="171">
        <v>45160</v>
      </c>
      <c r="M203" s="177">
        <v>0.58750000000145519</v>
      </c>
      <c r="N203" s="169" t="s">
        <v>1116</v>
      </c>
      <c r="O203" s="169" t="s">
        <v>1117</v>
      </c>
      <c r="P203" s="172">
        <v>271</v>
      </c>
      <c r="Q203" s="172">
        <v>178.8</v>
      </c>
      <c r="R203" s="231" t="s">
        <v>2508</v>
      </c>
      <c r="S203" s="231" t="s">
        <v>2506</v>
      </c>
    </row>
    <row r="204" spans="1:19" x14ac:dyDescent="0.3">
      <c r="A204" s="154">
        <f t="shared" si="8"/>
        <v>15</v>
      </c>
      <c r="B204" s="154" t="str">
        <f t="shared" si="9"/>
        <v>15,16</v>
      </c>
      <c r="C204" s="143">
        <f t="shared" si="11"/>
        <v>15</v>
      </c>
      <c r="D204" s="169" t="s">
        <v>994</v>
      </c>
      <c r="E204" s="169" t="s">
        <v>2408</v>
      </c>
      <c r="F204" s="169" t="s">
        <v>995</v>
      </c>
      <c r="G204" s="169" t="s">
        <v>996</v>
      </c>
      <c r="H204" s="169" t="s">
        <v>1114</v>
      </c>
      <c r="I204" s="170">
        <v>45160.587500000001</v>
      </c>
      <c r="J204" s="169" t="s">
        <v>1118</v>
      </c>
      <c r="K204" s="174">
        <v>45160.616666666669</v>
      </c>
      <c r="L204" s="171">
        <v>45160</v>
      </c>
      <c r="M204" s="177">
        <v>0.61666666666860692</v>
      </c>
      <c r="N204" s="169" t="s">
        <v>1119</v>
      </c>
      <c r="O204" s="169" t="s">
        <v>1120</v>
      </c>
      <c r="P204" s="172">
        <v>388</v>
      </c>
      <c r="Q204" s="172">
        <v>565</v>
      </c>
      <c r="R204" s="219"/>
      <c r="S204" s="219"/>
    </row>
    <row r="205" spans="1:19" x14ac:dyDescent="0.3">
      <c r="A205" s="154">
        <f t="shared" si="8"/>
        <v>15</v>
      </c>
      <c r="B205" s="154" t="str">
        <f t="shared" si="9"/>
        <v>15,16</v>
      </c>
      <c r="C205" s="143">
        <f t="shared" si="11"/>
        <v>15</v>
      </c>
      <c r="D205" s="169" t="s">
        <v>994</v>
      </c>
      <c r="E205" s="169" t="s">
        <v>2408</v>
      </c>
      <c r="F205" s="169" t="s">
        <v>995</v>
      </c>
      <c r="G205" s="169" t="s">
        <v>996</v>
      </c>
      <c r="H205" s="169" t="s">
        <v>1114</v>
      </c>
      <c r="I205" s="170">
        <v>45160.587500000001</v>
      </c>
      <c r="J205" s="169" t="s">
        <v>1121</v>
      </c>
      <c r="K205" s="174">
        <v>45161.474999999999</v>
      </c>
      <c r="L205" s="171">
        <v>45161</v>
      </c>
      <c r="M205" s="177">
        <v>0.47499999999854481</v>
      </c>
      <c r="N205" s="169" t="s">
        <v>1122</v>
      </c>
      <c r="O205" s="169" t="s">
        <v>1123</v>
      </c>
      <c r="P205" s="172">
        <v>201</v>
      </c>
      <c r="Q205" s="172">
        <v>73.3</v>
      </c>
      <c r="R205" s="219"/>
      <c r="S205" s="219"/>
    </row>
    <row r="206" spans="1:19" x14ac:dyDescent="0.3">
      <c r="A206" s="154">
        <f t="shared" si="8"/>
        <v>15</v>
      </c>
      <c r="B206" s="154" t="str">
        <f t="shared" si="9"/>
        <v>15,16</v>
      </c>
      <c r="C206" s="143">
        <f t="shared" si="11"/>
        <v>15</v>
      </c>
      <c r="D206" s="169" t="s">
        <v>994</v>
      </c>
      <c r="E206" s="169" t="s">
        <v>2408</v>
      </c>
      <c r="F206" s="169" t="s">
        <v>995</v>
      </c>
      <c r="G206" s="169" t="s">
        <v>996</v>
      </c>
      <c r="H206" s="169" t="s">
        <v>1114</v>
      </c>
      <c r="I206" s="170">
        <v>45160.587500000001</v>
      </c>
      <c r="J206" s="169" t="s">
        <v>1124</v>
      </c>
      <c r="K206" s="174">
        <v>45161.474999999999</v>
      </c>
      <c r="L206" s="171">
        <v>45161</v>
      </c>
      <c r="M206" s="177">
        <v>0.47499999999854481</v>
      </c>
      <c r="N206" s="169" t="s">
        <v>1125</v>
      </c>
      <c r="O206" s="169" t="s">
        <v>1126</v>
      </c>
      <c r="P206" s="172">
        <v>207</v>
      </c>
      <c r="Q206" s="172">
        <v>82.6</v>
      </c>
      <c r="R206" s="219"/>
      <c r="S206" s="219"/>
    </row>
    <row r="207" spans="1:19" x14ac:dyDescent="0.3">
      <c r="A207" s="154">
        <f t="shared" si="8"/>
        <v>15</v>
      </c>
      <c r="B207" s="154" t="str">
        <f t="shared" si="9"/>
        <v>15,16</v>
      </c>
      <c r="C207" s="143">
        <f t="shared" si="11"/>
        <v>15</v>
      </c>
      <c r="D207" s="169" t="s">
        <v>994</v>
      </c>
      <c r="E207" s="169" t="s">
        <v>2408</v>
      </c>
      <c r="F207" s="169" t="s">
        <v>995</v>
      </c>
      <c r="G207" s="169" t="s">
        <v>996</v>
      </c>
      <c r="H207" s="169" t="s">
        <v>1114</v>
      </c>
      <c r="I207" s="170">
        <v>45160.587500000001</v>
      </c>
      <c r="J207" s="169" t="s">
        <v>1127</v>
      </c>
      <c r="K207" s="174">
        <v>45161.536805555559</v>
      </c>
      <c r="L207" s="171">
        <v>45161</v>
      </c>
      <c r="M207" s="177">
        <v>0.53680555555911269</v>
      </c>
      <c r="N207" s="169" t="s">
        <v>1128</v>
      </c>
      <c r="O207" s="169" t="s">
        <v>1129</v>
      </c>
      <c r="P207" s="172">
        <v>330</v>
      </c>
      <c r="Q207" s="172">
        <v>300</v>
      </c>
      <c r="R207" s="219"/>
      <c r="S207" s="219"/>
    </row>
    <row r="208" spans="1:19" x14ac:dyDescent="0.3">
      <c r="A208" s="154">
        <f t="shared" si="8"/>
        <v>15</v>
      </c>
      <c r="B208" s="154" t="str">
        <f t="shared" si="9"/>
        <v>15,16</v>
      </c>
      <c r="C208" s="143">
        <f t="shared" si="11"/>
        <v>15</v>
      </c>
      <c r="D208" s="169" t="s">
        <v>994</v>
      </c>
      <c r="E208" s="169" t="s">
        <v>2408</v>
      </c>
      <c r="F208" s="169" t="s">
        <v>995</v>
      </c>
      <c r="G208" s="169" t="s">
        <v>996</v>
      </c>
      <c r="H208" s="169" t="s">
        <v>1114</v>
      </c>
      <c r="I208" s="170">
        <v>45160.587500000001</v>
      </c>
      <c r="J208" s="169" t="s">
        <v>1130</v>
      </c>
      <c r="K208" s="174">
        <v>45161.563888888886</v>
      </c>
      <c r="L208" s="171">
        <v>45161</v>
      </c>
      <c r="M208" s="177">
        <v>0.56388888888614019</v>
      </c>
      <c r="N208" s="169" t="s">
        <v>1131</v>
      </c>
      <c r="O208" s="169" t="s">
        <v>1132</v>
      </c>
      <c r="P208" s="172">
        <v>295</v>
      </c>
      <c r="Q208" s="172">
        <v>230.5</v>
      </c>
      <c r="R208" s="219"/>
      <c r="S208" s="219"/>
    </row>
    <row r="209" spans="1:19" x14ac:dyDescent="0.3">
      <c r="A209" s="154">
        <f t="shared" ref="A209:A272" si="12">C209</f>
        <v>15</v>
      </c>
      <c r="B209" s="154" t="str">
        <f t="shared" ref="B209:B272" si="13">A209&amp;","&amp;A209+1</f>
        <v>15,16</v>
      </c>
      <c r="C209" s="143">
        <f t="shared" si="11"/>
        <v>15</v>
      </c>
      <c r="D209" s="169" t="s">
        <v>994</v>
      </c>
      <c r="E209" s="169" t="s">
        <v>2408</v>
      </c>
      <c r="F209" s="169" t="s">
        <v>995</v>
      </c>
      <c r="G209" s="169" t="s">
        <v>996</v>
      </c>
      <c r="H209" s="169" t="s">
        <v>1114</v>
      </c>
      <c r="I209" s="170">
        <v>45160.587500000001</v>
      </c>
      <c r="J209" s="169" t="s">
        <v>1133</v>
      </c>
      <c r="K209" s="174">
        <v>45161.563888888886</v>
      </c>
      <c r="L209" s="171">
        <v>45161</v>
      </c>
      <c r="M209" s="177">
        <v>0.56388888888614019</v>
      </c>
      <c r="N209" s="169" t="s">
        <v>1134</v>
      </c>
      <c r="O209" s="169" t="s">
        <v>1135</v>
      </c>
      <c r="P209" s="172">
        <v>226</v>
      </c>
      <c r="Q209" s="172">
        <v>103.1</v>
      </c>
      <c r="R209" s="219"/>
      <c r="S209" s="219"/>
    </row>
    <row r="210" spans="1:19" x14ac:dyDescent="0.3">
      <c r="A210" s="154">
        <f t="shared" si="12"/>
        <v>15</v>
      </c>
      <c r="B210" s="154" t="str">
        <f t="shared" si="13"/>
        <v>15,16</v>
      </c>
      <c r="C210" s="143">
        <f t="shared" si="11"/>
        <v>15</v>
      </c>
      <c r="D210" s="169" t="s">
        <v>994</v>
      </c>
      <c r="E210" s="169" t="s">
        <v>2408</v>
      </c>
      <c r="F210" s="169" t="s">
        <v>995</v>
      </c>
      <c r="G210" s="169" t="s">
        <v>996</v>
      </c>
      <c r="H210" s="169" t="s">
        <v>1114</v>
      </c>
      <c r="I210" s="170">
        <v>45160.587500000001</v>
      </c>
      <c r="J210" s="169" t="s">
        <v>1136</v>
      </c>
      <c r="K210" s="174">
        <v>45161.594444444447</v>
      </c>
      <c r="L210" s="171">
        <v>45161</v>
      </c>
      <c r="M210" s="177">
        <v>0.59444444444670808</v>
      </c>
      <c r="N210" s="169" t="s">
        <v>1137</v>
      </c>
      <c r="O210" s="169" t="s">
        <v>1138</v>
      </c>
      <c r="P210" s="172">
        <v>246</v>
      </c>
      <c r="Q210" s="172">
        <v>128.4</v>
      </c>
      <c r="R210" s="219"/>
      <c r="S210" s="219"/>
    </row>
    <row r="211" spans="1:19" x14ac:dyDescent="0.3">
      <c r="A211" s="154">
        <f t="shared" si="12"/>
        <v>15</v>
      </c>
      <c r="B211" s="154" t="str">
        <f t="shared" si="13"/>
        <v>15,16</v>
      </c>
      <c r="C211" s="143">
        <f t="shared" si="11"/>
        <v>15</v>
      </c>
      <c r="D211" s="169" t="s">
        <v>994</v>
      </c>
      <c r="E211" s="169" t="s">
        <v>2408</v>
      </c>
      <c r="F211" s="169" t="s">
        <v>995</v>
      </c>
      <c r="G211" s="169" t="s">
        <v>996</v>
      </c>
      <c r="H211" s="169" t="s">
        <v>1114</v>
      </c>
      <c r="I211" s="170">
        <v>45160.587500000001</v>
      </c>
      <c r="J211" s="169" t="s">
        <v>1139</v>
      </c>
      <c r="K211" s="174">
        <v>45161.594444444447</v>
      </c>
      <c r="L211" s="171">
        <v>45161</v>
      </c>
      <c r="M211" s="177">
        <v>0.59444444444670808</v>
      </c>
      <c r="N211" s="169" t="s">
        <v>1140</v>
      </c>
      <c r="O211" s="169" t="s">
        <v>1141</v>
      </c>
      <c r="P211" s="172">
        <v>257</v>
      </c>
      <c r="Q211" s="172">
        <v>154.69999999999999</v>
      </c>
      <c r="R211" s="219"/>
      <c r="S211" s="219"/>
    </row>
    <row r="212" spans="1:19" x14ac:dyDescent="0.3">
      <c r="A212" s="154">
        <f t="shared" si="12"/>
        <v>15</v>
      </c>
      <c r="B212" s="154" t="str">
        <f t="shared" si="13"/>
        <v>15,16</v>
      </c>
      <c r="C212" s="143">
        <f t="shared" si="11"/>
        <v>15</v>
      </c>
      <c r="D212" s="169" t="s">
        <v>994</v>
      </c>
      <c r="E212" s="169" t="s">
        <v>2408</v>
      </c>
      <c r="F212" s="169" t="s">
        <v>995</v>
      </c>
      <c r="G212" s="169" t="s">
        <v>996</v>
      </c>
      <c r="H212" s="169" t="s">
        <v>1114</v>
      </c>
      <c r="I212" s="170">
        <v>45160.587500000001</v>
      </c>
      <c r="J212" s="169" t="s">
        <v>1142</v>
      </c>
      <c r="K212" s="174">
        <v>45161.594444444447</v>
      </c>
      <c r="L212" s="171">
        <v>45161</v>
      </c>
      <c r="M212" s="177">
        <v>0.59444444444670808</v>
      </c>
      <c r="N212" s="169" t="s">
        <v>1143</v>
      </c>
      <c r="O212" s="169" t="s">
        <v>1144</v>
      </c>
      <c r="P212" s="172">
        <v>241</v>
      </c>
      <c r="Q212" s="172">
        <v>133.1</v>
      </c>
      <c r="R212" s="220"/>
      <c r="S212" s="220"/>
    </row>
    <row r="213" spans="1:19" x14ac:dyDescent="0.3">
      <c r="A213" s="154">
        <f>C213-1</f>
        <v>15</v>
      </c>
      <c r="B213" s="154" t="str">
        <f t="shared" si="13"/>
        <v>15,16</v>
      </c>
      <c r="C213" s="143">
        <f t="shared" si="11"/>
        <v>16</v>
      </c>
      <c r="D213" s="169" t="s">
        <v>994</v>
      </c>
      <c r="E213" s="169" t="s">
        <v>2408</v>
      </c>
      <c r="F213" s="169" t="s">
        <v>1059</v>
      </c>
      <c r="G213" s="169" t="s">
        <v>1060</v>
      </c>
      <c r="H213" s="169" t="s">
        <v>1156</v>
      </c>
      <c r="I213" s="170">
        <v>45160.587500000001</v>
      </c>
      <c r="J213" s="169" t="s">
        <v>1115</v>
      </c>
      <c r="K213" s="174">
        <v>45160.587500000001</v>
      </c>
      <c r="L213" s="171">
        <v>45160</v>
      </c>
      <c r="M213" s="177">
        <v>0.58750000000145519</v>
      </c>
      <c r="N213" s="169" t="s">
        <v>1157</v>
      </c>
      <c r="O213" s="169" t="s">
        <v>1117</v>
      </c>
      <c r="P213" s="172">
        <v>271</v>
      </c>
      <c r="Q213" s="172">
        <v>178.8</v>
      </c>
      <c r="R213" s="231" t="s">
        <v>2509</v>
      </c>
      <c r="S213" s="231" t="s">
        <v>2506</v>
      </c>
    </row>
    <row r="214" spans="1:19" x14ac:dyDescent="0.3">
      <c r="A214" s="154">
        <f t="shared" ref="A214:A222" si="14">C214-1</f>
        <v>15</v>
      </c>
      <c r="B214" s="154" t="str">
        <f t="shared" si="13"/>
        <v>15,16</v>
      </c>
      <c r="C214" s="143">
        <f t="shared" si="11"/>
        <v>16</v>
      </c>
      <c r="D214" s="169" t="s">
        <v>994</v>
      </c>
      <c r="E214" s="169" t="s">
        <v>2408</v>
      </c>
      <c r="F214" s="169" t="s">
        <v>1059</v>
      </c>
      <c r="G214" s="169" t="s">
        <v>1060</v>
      </c>
      <c r="H214" s="169" t="s">
        <v>1156</v>
      </c>
      <c r="I214" s="170">
        <v>45160.587500000001</v>
      </c>
      <c r="J214" s="169" t="s">
        <v>1118</v>
      </c>
      <c r="K214" s="174">
        <v>45160.616666666669</v>
      </c>
      <c r="L214" s="171">
        <v>45160</v>
      </c>
      <c r="M214" s="177">
        <v>0.61666666666860692</v>
      </c>
      <c r="N214" s="169" t="s">
        <v>1158</v>
      </c>
      <c r="O214" s="169" t="s">
        <v>1120</v>
      </c>
      <c r="P214" s="172">
        <v>388</v>
      </c>
      <c r="Q214" s="172">
        <v>565</v>
      </c>
      <c r="R214" s="219"/>
      <c r="S214" s="219"/>
    </row>
    <row r="215" spans="1:19" x14ac:dyDescent="0.3">
      <c r="A215" s="154">
        <f t="shared" si="14"/>
        <v>15</v>
      </c>
      <c r="B215" s="154" t="str">
        <f t="shared" si="13"/>
        <v>15,16</v>
      </c>
      <c r="C215" s="143">
        <f t="shared" si="11"/>
        <v>16</v>
      </c>
      <c r="D215" s="169" t="s">
        <v>994</v>
      </c>
      <c r="E215" s="169" t="s">
        <v>2408</v>
      </c>
      <c r="F215" s="169" t="s">
        <v>1059</v>
      </c>
      <c r="G215" s="169" t="s">
        <v>1060</v>
      </c>
      <c r="H215" s="169" t="s">
        <v>1156</v>
      </c>
      <c r="I215" s="170">
        <v>45160.587500000001</v>
      </c>
      <c r="J215" s="169" t="s">
        <v>1121</v>
      </c>
      <c r="K215" s="174">
        <v>45161.474999999999</v>
      </c>
      <c r="L215" s="171">
        <v>45161</v>
      </c>
      <c r="M215" s="177">
        <v>0.47499999999854481</v>
      </c>
      <c r="N215" s="169" t="s">
        <v>1159</v>
      </c>
      <c r="O215" s="169" t="s">
        <v>1123</v>
      </c>
      <c r="P215" s="172">
        <v>201</v>
      </c>
      <c r="Q215" s="172">
        <v>73.3</v>
      </c>
      <c r="R215" s="219"/>
      <c r="S215" s="219"/>
    </row>
    <row r="216" spans="1:19" x14ac:dyDescent="0.3">
      <c r="A216" s="154">
        <f t="shared" si="14"/>
        <v>15</v>
      </c>
      <c r="B216" s="154" t="str">
        <f t="shared" si="13"/>
        <v>15,16</v>
      </c>
      <c r="C216" s="143">
        <f t="shared" si="11"/>
        <v>16</v>
      </c>
      <c r="D216" s="169" t="s">
        <v>994</v>
      </c>
      <c r="E216" s="169" t="s">
        <v>2408</v>
      </c>
      <c r="F216" s="169" t="s">
        <v>1059</v>
      </c>
      <c r="G216" s="169" t="s">
        <v>1060</v>
      </c>
      <c r="H216" s="169" t="s">
        <v>1156</v>
      </c>
      <c r="I216" s="170">
        <v>45160.587500000001</v>
      </c>
      <c r="J216" s="169" t="s">
        <v>1124</v>
      </c>
      <c r="K216" s="174">
        <v>45161.474999999999</v>
      </c>
      <c r="L216" s="171">
        <v>45161</v>
      </c>
      <c r="M216" s="177">
        <v>0.47499999999854481</v>
      </c>
      <c r="N216" s="169" t="s">
        <v>1160</v>
      </c>
      <c r="O216" s="169" t="s">
        <v>1126</v>
      </c>
      <c r="P216" s="172">
        <v>207</v>
      </c>
      <c r="Q216" s="172">
        <v>82.6</v>
      </c>
      <c r="R216" s="219"/>
      <c r="S216" s="219"/>
    </row>
    <row r="217" spans="1:19" x14ac:dyDescent="0.3">
      <c r="A217" s="154">
        <f t="shared" si="14"/>
        <v>15</v>
      </c>
      <c r="B217" s="154" t="str">
        <f t="shared" si="13"/>
        <v>15,16</v>
      </c>
      <c r="C217" s="143">
        <f t="shared" si="11"/>
        <v>16</v>
      </c>
      <c r="D217" s="169" t="s">
        <v>994</v>
      </c>
      <c r="E217" s="169" t="s">
        <v>2408</v>
      </c>
      <c r="F217" s="169" t="s">
        <v>1059</v>
      </c>
      <c r="G217" s="169" t="s">
        <v>1060</v>
      </c>
      <c r="H217" s="169" t="s">
        <v>1156</v>
      </c>
      <c r="I217" s="170">
        <v>45160.587500000001</v>
      </c>
      <c r="J217" s="169" t="s">
        <v>1127</v>
      </c>
      <c r="K217" s="174">
        <v>45161.536805555559</v>
      </c>
      <c r="L217" s="171">
        <v>45161</v>
      </c>
      <c r="M217" s="177">
        <v>0.53680555555911269</v>
      </c>
      <c r="N217" s="169" t="s">
        <v>1161</v>
      </c>
      <c r="O217" s="169" t="s">
        <v>1129</v>
      </c>
      <c r="P217" s="172">
        <v>330</v>
      </c>
      <c r="Q217" s="172">
        <v>300</v>
      </c>
      <c r="R217" s="219"/>
      <c r="S217" s="219"/>
    </row>
    <row r="218" spans="1:19" x14ac:dyDescent="0.3">
      <c r="A218" s="154">
        <f t="shared" si="14"/>
        <v>15</v>
      </c>
      <c r="B218" s="154" t="str">
        <f t="shared" si="13"/>
        <v>15,16</v>
      </c>
      <c r="C218" s="143">
        <f t="shared" si="11"/>
        <v>16</v>
      </c>
      <c r="D218" s="169" t="s">
        <v>994</v>
      </c>
      <c r="E218" s="169" t="s">
        <v>2408</v>
      </c>
      <c r="F218" s="169" t="s">
        <v>1059</v>
      </c>
      <c r="G218" s="169" t="s">
        <v>1060</v>
      </c>
      <c r="H218" s="169" t="s">
        <v>1156</v>
      </c>
      <c r="I218" s="170">
        <v>45160.587500000001</v>
      </c>
      <c r="J218" s="169" t="s">
        <v>1130</v>
      </c>
      <c r="K218" s="174">
        <v>45161.563888888886</v>
      </c>
      <c r="L218" s="171">
        <v>45161</v>
      </c>
      <c r="M218" s="177">
        <v>0.56388888888614019</v>
      </c>
      <c r="N218" s="169" t="s">
        <v>1162</v>
      </c>
      <c r="O218" s="169" t="s">
        <v>1132</v>
      </c>
      <c r="P218" s="172">
        <v>295</v>
      </c>
      <c r="Q218" s="172">
        <v>230.5</v>
      </c>
      <c r="R218" s="219"/>
      <c r="S218" s="219"/>
    </row>
    <row r="219" spans="1:19" x14ac:dyDescent="0.3">
      <c r="A219" s="154">
        <f t="shared" si="14"/>
        <v>15</v>
      </c>
      <c r="B219" s="154" t="str">
        <f t="shared" si="13"/>
        <v>15,16</v>
      </c>
      <c r="C219" s="143">
        <f t="shared" si="11"/>
        <v>16</v>
      </c>
      <c r="D219" s="169" t="s">
        <v>994</v>
      </c>
      <c r="E219" s="169" t="s">
        <v>2408</v>
      </c>
      <c r="F219" s="169" t="s">
        <v>1059</v>
      </c>
      <c r="G219" s="169" t="s">
        <v>1060</v>
      </c>
      <c r="H219" s="169" t="s">
        <v>1156</v>
      </c>
      <c r="I219" s="170">
        <v>45160.587500000001</v>
      </c>
      <c r="J219" s="169" t="s">
        <v>1133</v>
      </c>
      <c r="K219" s="174">
        <v>45161.563888888886</v>
      </c>
      <c r="L219" s="171">
        <v>45161</v>
      </c>
      <c r="M219" s="177">
        <v>0.56388888888614019</v>
      </c>
      <c r="N219" s="169" t="s">
        <v>1163</v>
      </c>
      <c r="O219" s="169" t="s">
        <v>1135</v>
      </c>
      <c r="P219" s="172">
        <v>226</v>
      </c>
      <c r="Q219" s="172">
        <v>103.1</v>
      </c>
      <c r="R219" s="219"/>
      <c r="S219" s="219"/>
    </row>
    <row r="220" spans="1:19" x14ac:dyDescent="0.3">
      <c r="A220" s="154">
        <f t="shared" si="14"/>
        <v>15</v>
      </c>
      <c r="B220" s="154" t="str">
        <f t="shared" si="13"/>
        <v>15,16</v>
      </c>
      <c r="C220" s="143">
        <f t="shared" si="11"/>
        <v>16</v>
      </c>
      <c r="D220" s="169" t="s">
        <v>994</v>
      </c>
      <c r="E220" s="169" t="s">
        <v>2408</v>
      </c>
      <c r="F220" s="169" t="s">
        <v>1059</v>
      </c>
      <c r="G220" s="169" t="s">
        <v>1060</v>
      </c>
      <c r="H220" s="169" t="s">
        <v>1156</v>
      </c>
      <c r="I220" s="170">
        <v>45160.587500000001</v>
      </c>
      <c r="J220" s="169" t="s">
        <v>1136</v>
      </c>
      <c r="K220" s="174">
        <v>45161.594444444447</v>
      </c>
      <c r="L220" s="171">
        <v>45161</v>
      </c>
      <c r="M220" s="177">
        <v>0.59444444444670808</v>
      </c>
      <c r="N220" s="169" t="s">
        <v>1164</v>
      </c>
      <c r="O220" s="169" t="s">
        <v>1138</v>
      </c>
      <c r="P220" s="172">
        <v>246</v>
      </c>
      <c r="Q220" s="172">
        <v>128.4</v>
      </c>
      <c r="R220" s="219"/>
      <c r="S220" s="219"/>
    </row>
    <row r="221" spans="1:19" x14ac:dyDescent="0.3">
      <c r="A221" s="154">
        <f t="shared" si="14"/>
        <v>15</v>
      </c>
      <c r="B221" s="154" t="str">
        <f t="shared" si="13"/>
        <v>15,16</v>
      </c>
      <c r="C221" s="143">
        <f t="shared" si="11"/>
        <v>16</v>
      </c>
      <c r="D221" s="169" t="s">
        <v>994</v>
      </c>
      <c r="E221" s="169" t="s">
        <v>2408</v>
      </c>
      <c r="F221" s="169" t="s">
        <v>1059</v>
      </c>
      <c r="G221" s="169" t="s">
        <v>1060</v>
      </c>
      <c r="H221" s="169" t="s">
        <v>1156</v>
      </c>
      <c r="I221" s="170">
        <v>45160.587500000001</v>
      </c>
      <c r="J221" s="169" t="s">
        <v>1139</v>
      </c>
      <c r="K221" s="174">
        <v>45161.594444444447</v>
      </c>
      <c r="L221" s="171">
        <v>45161</v>
      </c>
      <c r="M221" s="177">
        <v>0.59444444444670808</v>
      </c>
      <c r="N221" s="169" t="s">
        <v>1165</v>
      </c>
      <c r="O221" s="169" t="s">
        <v>1141</v>
      </c>
      <c r="P221" s="172">
        <v>257</v>
      </c>
      <c r="Q221" s="172">
        <v>154.69999999999999</v>
      </c>
      <c r="R221" s="219"/>
      <c r="S221" s="219"/>
    </row>
    <row r="222" spans="1:19" x14ac:dyDescent="0.3">
      <c r="A222" s="154">
        <f t="shared" si="14"/>
        <v>15</v>
      </c>
      <c r="B222" s="154" t="str">
        <f t="shared" si="13"/>
        <v>15,16</v>
      </c>
      <c r="C222" s="143">
        <f t="shared" si="11"/>
        <v>16</v>
      </c>
      <c r="D222" s="169" t="s">
        <v>994</v>
      </c>
      <c r="E222" s="169" t="s">
        <v>2408</v>
      </c>
      <c r="F222" s="169" t="s">
        <v>1059</v>
      </c>
      <c r="G222" s="169" t="s">
        <v>1060</v>
      </c>
      <c r="H222" s="169" t="s">
        <v>1156</v>
      </c>
      <c r="I222" s="170">
        <v>45160.587500000001</v>
      </c>
      <c r="J222" s="169" t="s">
        <v>1142</v>
      </c>
      <c r="K222" s="174">
        <v>45161.594444444447</v>
      </c>
      <c r="L222" s="171">
        <v>45161</v>
      </c>
      <c r="M222" s="177">
        <v>0.59444444444670808</v>
      </c>
      <c r="N222" s="169" t="s">
        <v>1166</v>
      </c>
      <c r="O222" s="169" t="s">
        <v>1144</v>
      </c>
      <c r="P222" s="172">
        <v>241</v>
      </c>
      <c r="Q222" s="172">
        <v>133.1</v>
      </c>
      <c r="R222" s="220"/>
      <c r="S222" s="220"/>
    </row>
    <row r="223" spans="1:19" x14ac:dyDescent="0.3">
      <c r="A223" s="154">
        <f t="shared" si="12"/>
        <v>17</v>
      </c>
      <c r="B223" s="154" t="str">
        <f t="shared" si="13"/>
        <v>17,18</v>
      </c>
      <c r="C223" s="143">
        <f t="shared" si="11"/>
        <v>17</v>
      </c>
      <c r="D223" s="169" t="s">
        <v>994</v>
      </c>
      <c r="E223" s="169" t="s">
        <v>2409</v>
      </c>
      <c r="F223" s="169" t="s">
        <v>995</v>
      </c>
      <c r="G223" s="169" t="s">
        <v>996</v>
      </c>
      <c r="H223" s="169" t="s">
        <v>1198</v>
      </c>
      <c r="I223" s="170">
        <v>45160.540972222225</v>
      </c>
      <c r="J223" s="169" t="s">
        <v>1199</v>
      </c>
      <c r="K223" s="174">
        <v>45160.540972222225</v>
      </c>
      <c r="L223" s="171">
        <v>45160</v>
      </c>
      <c r="M223" s="177">
        <v>0.54097222222480923</v>
      </c>
      <c r="N223" s="169" t="s">
        <v>1200</v>
      </c>
      <c r="O223" s="169" t="s">
        <v>1201</v>
      </c>
      <c r="P223" s="172">
        <v>322</v>
      </c>
      <c r="Q223" s="172">
        <v>229.5</v>
      </c>
      <c r="R223" s="231" t="s">
        <v>2510</v>
      </c>
      <c r="S223" s="231" t="s">
        <v>2506</v>
      </c>
    </row>
    <row r="224" spans="1:19" x14ac:dyDescent="0.3">
      <c r="A224" s="154">
        <f t="shared" si="12"/>
        <v>17</v>
      </c>
      <c r="B224" s="154" t="str">
        <f t="shared" si="13"/>
        <v>17,18</v>
      </c>
      <c r="C224" s="143">
        <f t="shared" si="11"/>
        <v>17</v>
      </c>
      <c r="D224" s="169" t="s">
        <v>994</v>
      </c>
      <c r="E224" s="169" t="s">
        <v>2409</v>
      </c>
      <c r="F224" s="169" t="s">
        <v>995</v>
      </c>
      <c r="G224" s="169" t="s">
        <v>996</v>
      </c>
      <c r="H224" s="169" t="s">
        <v>1198</v>
      </c>
      <c r="I224" s="170">
        <v>45160.540972222225</v>
      </c>
      <c r="J224" s="169" t="s">
        <v>1202</v>
      </c>
      <c r="K224" s="174">
        <v>45160.587500000001</v>
      </c>
      <c r="L224" s="171">
        <v>45160</v>
      </c>
      <c r="M224" s="177">
        <v>0.58750000000145519</v>
      </c>
      <c r="N224" s="169" t="s">
        <v>1203</v>
      </c>
      <c r="O224" s="169" t="s">
        <v>1204</v>
      </c>
      <c r="P224" s="172">
        <v>202</v>
      </c>
      <c r="Q224" s="172">
        <v>83.4</v>
      </c>
      <c r="R224" s="219"/>
      <c r="S224" s="219"/>
    </row>
    <row r="225" spans="1:19" x14ac:dyDescent="0.3">
      <c r="A225" s="154">
        <f t="shared" si="12"/>
        <v>17</v>
      </c>
      <c r="B225" s="154" t="str">
        <f t="shared" si="13"/>
        <v>17,18</v>
      </c>
      <c r="C225" s="143">
        <f t="shared" si="11"/>
        <v>17</v>
      </c>
      <c r="D225" s="169" t="s">
        <v>994</v>
      </c>
      <c r="E225" s="169" t="s">
        <v>2409</v>
      </c>
      <c r="F225" s="169" t="s">
        <v>995</v>
      </c>
      <c r="G225" s="169" t="s">
        <v>996</v>
      </c>
      <c r="H225" s="169" t="s">
        <v>1198</v>
      </c>
      <c r="I225" s="170">
        <v>45160.540972222225</v>
      </c>
      <c r="J225" s="169" t="s">
        <v>1205</v>
      </c>
      <c r="K225" s="174">
        <v>45160.63958333333</v>
      </c>
      <c r="L225" s="171">
        <v>45160</v>
      </c>
      <c r="M225" s="177">
        <v>0.63958333332993789</v>
      </c>
      <c r="N225" s="169" t="s">
        <v>1206</v>
      </c>
      <c r="O225" s="169" t="s">
        <v>1207</v>
      </c>
      <c r="P225" s="172">
        <v>246</v>
      </c>
      <c r="Q225" s="172">
        <v>147.4</v>
      </c>
      <c r="R225" s="219"/>
      <c r="S225" s="219"/>
    </row>
    <row r="226" spans="1:19" x14ac:dyDescent="0.3">
      <c r="A226" s="154">
        <f t="shared" si="12"/>
        <v>17</v>
      </c>
      <c r="B226" s="154" t="str">
        <f t="shared" si="13"/>
        <v>17,18</v>
      </c>
      <c r="C226" s="143">
        <f t="shared" si="11"/>
        <v>17</v>
      </c>
      <c r="D226" s="169" t="s">
        <v>994</v>
      </c>
      <c r="E226" s="169" t="s">
        <v>2409</v>
      </c>
      <c r="F226" s="169" t="s">
        <v>995</v>
      </c>
      <c r="G226" s="169" t="s">
        <v>996</v>
      </c>
      <c r="H226" s="169" t="s">
        <v>1198</v>
      </c>
      <c r="I226" s="170">
        <v>45160.540972222225</v>
      </c>
      <c r="J226" s="169" t="s">
        <v>1208</v>
      </c>
      <c r="K226" s="174">
        <v>45161.474999999999</v>
      </c>
      <c r="L226" s="171">
        <v>45161</v>
      </c>
      <c r="M226" s="177">
        <v>0.47499999999854481</v>
      </c>
      <c r="N226" s="169" t="s">
        <v>1209</v>
      </c>
      <c r="O226" s="169" t="s">
        <v>1210</v>
      </c>
      <c r="P226" s="172">
        <v>274</v>
      </c>
      <c r="Q226" s="172">
        <v>170.2</v>
      </c>
      <c r="R226" s="219"/>
      <c r="S226" s="219"/>
    </row>
    <row r="227" spans="1:19" x14ac:dyDescent="0.3">
      <c r="A227" s="154">
        <f t="shared" si="12"/>
        <v>17</v>
      </c>
      <c r="B227" s="154" t="str">
        <f t="shared" si="13"/>
        <v>17,18</v>
      </c>
      <c r="C227" s="143">
        <f t="shared" si="11"/>
        <v>17</v>
      </c>
      <c r="D227" s="169" t="s">
        <v>994</v>
      </c>
      <c r="E227" s="169" t="s">
        <v>2409</v>
      </c>
      <c r="F227" s="169" t="s">
        <v>995</v>
      </c>
      <c r="G227" s="169" t="s">
        <v>996</v>
      </c>
      <c r="H227" s="169" t="s">
        <v>1198</v>
      </c>
      <c r="I227" s="170">
        <v>45160.540972222225</v>
      </c>
      <c r="J227" s="169" t="s">
        <v>1211</v>
      </c>
      <c r="K227" s="174">
        <v>45161.474999999999</v>
      </c>
      <c r="L227" s="171">
        <v>45161</v>
      </c>
      <c r="M227" s="177">
        <v>0.47499999999854481</v>
      </c>
      <c r="N227" s="169" t="s">
        <v>1212</v>
      </c>
      <c r="O227" s="169" t="s">
        <v>1213</v>
      </c>
      <c r="P227" s="172">
        <v>220</v>
      </c>
      <c r="Q227" s="172">
        <v>99.3</v>
      </c>
      <c r="R227" s="219"/>
      <c r="S227" s="219"/>
    </row>
    <row r="228" spans="1:19" x14ac:dyDescent="0.3">
      <c r="A228" s="154">
        <f t="shared" si="12"/>
        <v>17</v>
      </c>
      <c r="B228" s="154" t="str">
        <f t="shared" si="13"/>
        <v>17,18</v>
      </c>
      <c r="C228" s="143">
        <f t="shared" si="11"/>
        <v>17</v>
      </c>
      <c r="D228" s="169" t="s">
        <v>994</v>
      </c>
      <c r="E228" s="169" t="s">
        <v>2409</v>
      </c>
      <c r="F228" s="169" t="s">
        <v>995</v>
      </c>
      <c r="G228" s="169" t="s">
        <v>996</v>
      </c>
      <c r="H228" s="169" t="s">
        <v>1198</v>
      </c>
      <c r="I228" s="170">
        <v>45160.540972222225</v>
      </c>
      <c r="J228" s="169" t="s">
        <v>1214</v>
      </c>
      <c r="K228" s="174">
        <v>45161.474999999999</v>
      </c>
      <c r="L228" s="171">
        <v>45161</v>
      </c>
      <c r="M228" s="177">
        <v>0.47499999999854481</v>
      </c>
      <c r="N228" s="169" t="s">
        <v>1215</v>
      </c>
      <c r="O228" s="169" t="s">
        <v>1216</v>
      </c>
      <c r="P228" s="172">
        <v>252</v>
      </c>
      <c r="Q228" s="172">
        <v>152.19999999999999</v>
      </c>
      <c r="R228" s="219"/>
      <c r="S228" s="219"/>
    </row>
    <row r="229" spans="1:19" x14ac:dyDescent="0.3">
      <c r="A229" s="154">
        <f t="shared" si="12"/>
        <v>17</v>
      </c>
      <c r="B229" s="154" t="str">
        <f t="shared" si="13"/>
        <v>17,18</v>
      </c>
      <c r="C229" s="143">
        <f t="shared" si="11"/>
        <v>17</v>
      </c>
      <c r="D229" s="169" t="s">
        <v>994</v>
      </c>
      <c r="E229" s="169" t="s">
        <v>2409</v>
      </c>
      <c r="F229" s="169" t="s">
        <v>995</v>
      </c>
      <c r="G229" s="169" t="s">
        <v>996</v>
      </c>
      <c r="H229" s="169" t="s">
        <v>1198</v>
      </c>
      <c r="I229" s="170">
        <v>45160.540972222225</v>
      </c>
      <c r="J229" s="169" t="s">
        <v>1217</v>
      </c>
      <c r="K229" s="174">
        <v>45161.474999999999</v>
      </c>
      <c r="L229" s="171">
        <v>45161</v>
      </c>
      <c r="M229" s="177">
        <v>0.47499999999854481</v>
      </c>
      <c r="N229" s="169" t="s">
        <v>1218</v>
      </c>
      <c r="O229" s="169" t="s">
        <v>1219</v>
      </c>
      <c r="P229" s="172">
        <v>395</v>
      </c>
      <c r="Q229" s="172">
        <v>619.5</v>
      </c>
      <c r="R229" s="219"/>
      <c r="S229" s="219"/>
    </row>
    <row r="230" spans="1:19" x14ac:dyDescent="0.3">
      <c r="A230" s="154">
        <f t="shared" si="12"/>
        <v>17</v>
      </c>
      <c r="B230" s="154" t="str">
        <f t="shared" si="13"/>
        <v>17,18</v>
      </c>
      <c r="C230" s="143">
        <f t="shared" si="11"/>
        <v>17</v>
      </c>
      <c r="D230" s="169" t="s">
        <v>994</v>
      </c>
      <c r="E230" s="169" t="s">
        <v>2409</v>
      </c>
      <c r="F230" s="169" t="s">
        <v>995</v>
      </c>
      <c r="G230" s="169" t="s">
        <v>996</v>
      </c>
      <c r="H230" s="169" t="s">
        <v>1198</v>
      </c>
      <c r="I230" s="170">
        <v>45160.540972222225</v>
      </c>
      <c r="J230" s="169" t="s">
        <v>1220</v>
      </c>
      <c r="K230" s="174">
        <v>45161.536805555559</v>
      </c>
      <c r="L230" s="171">
        <v>45161</v>
      </c>
      <c r="M230" s="177">
        <v>0.53680555555911269</v>
      </c>
      <c r="N230" s="169" t="s">
        <v>1221</v>
      </c>
      <c r="O230" s="169" t="s">
        <v>1222</v>
      </c>
      <c r="P230" s="172">
        <v>258</v>
      </c>
      <c r="Q230" s="172">
        <v>153.80000000000001</v>
      </c>
      <c r="R230" s="219"/>
      <c r="S230" s="219"/>
    </row>
    <row r="231" spans="1:19" x14ac:dyDescent="0.3">
      <c r="A231" s="154">
        <f t="shared" si="12"/>
        <v>17</v>
      </c>
      <c r="B231" s="154" t="str">
        <f t="shared" si="13"/>
        <v>17,18</v>
      </c>
      <c r="C231" s="143">
        <f t="shared" si="11"/>
        <v>17</v>
      </c>
      <c r="D231" s="169" t="s">
        <v>994</v>
      </c>
      <c r="E231" s="169" t="s">
        <v>2409</v>
      </c>
      <c r="F231" s="169" t="s">
        <v>995</v>
      </c>
      <c r="G231" s="169" t="s">
        <v>996</v>
      </c>
      <c r="H231" s="169" t="s">
        <v>1198</v>
      </c>
      <c r="I231" s="170">
        <v>45160.540972222225</v>
      </c>
      <c r="J231" s="169" t="s">
        <v>1223</v>
      </c>
      <c r="K231" s="174">
        <v>45161.536805555559</v>
      </c>
      <c r="L231" s="171">
        <v>45161</v>
      </c>
      <c r="M231" s="177">
        <v>0.53680555555911269</v>
      </c>
      <c r="N231" s="169" t="s">
        <v>1224</v>
      </c>
      <c r="O231" s="169" t="s">
        <v>1225</v>
      </c>
      <c r="P231" s="172">
        <v>210</v>
      </c>
      <c r="Q231" s="172">
        <v>87.2</v>
      </c>
      <c r="R231" s="219"/>
      <c r="S231" s="219"/>
    </row>
    <row r="232" spans="1:19" x14ac:dyDescent="0.3">
      <c r="A232" s="154">
        <f t="shared" si="12"/>
        <v>17</v>
      </c>
      <c r="B232" s="154" t="str">
        <f t="shared" si="13"/>
        <v>17,18</v>
      </c>
      <c r="C232" s="143">
        <f t="shared" si="11"/>
        <v>17</v>
      </c>
      <c r="D232" s="169" t="s">
        <v>994</v>
      </c>
      <c r="E232" s="169" t="s">
        <v>2409</v>
      </c>
      <c r="F232" s="169" t="s">
        <v>995</v>
      </c>
      <c r="G232" s="169" t="s">
        <v>996</v>
      </c>
      <c r="H232" s="169" t="s">
        <v>1198</v>
      </c>
      <c r="I232" s="170">
        <v>45160.540972222225</v>
      </c>
      <c r="J232" s="169" t="s">
        <v>1226</v>
      </c>
      <c r="K232" s="174">
        <v>45161.563888888886</v>
      </c>
      <c r="L232" s="171">
        <v>45161</v>
      </c>
      <c r="M232" s="177">
        <v>0.56388888888614019</v>
      </c>
      <c r="N232" s="169" t="s">
        <v>1227</v>
      </c>
      <c r="O232" s="169" t="s">
        <v>1228</v>
      </c>
      <c r="P232" s="172">
        <v>298</v>
      </c>
      <c r="Q232" s="172">
        <v>215.5</v>
      </c>
      <c r="R232" s="220"/>
      <c r="S232" s="220"/>
    </row>
    <row r="233" spans="1:19" x14ac:dyDescent="0.3">
      <c r="A233" s="154">
        <f>C233-1</f>
        <v>17</v>
      </c>
      <c r="B233" s="154" t="str">
        <f t="shared" si="13"/>
        <v>17,18</v>
      </c>
      <c r="C233" s="143">
        <f t="shared" si="11"/>
        <v>18</v>
      </c>
      <c r="D233" s="169" t="s">
        <v>994</v>
      </c>
      <c r="E233" s="169" t="s">
        <v>2409</v>
      </c>
      <c r="F233" s="169" t="s">
        <v>1059</v>
      </c>
      <c r="G233" s="169" t="s">
        <v>1060</v>
      </c>
      <c r="H233" s="169" t="s">
        <v>1240</v>
      </c>
      <c r="I233" s="170">
        <v>45160.540972222225</v>
      </c>
      <c r="J233" s="169" t="s">
        <v>1199</v>
      </c>
      <c r="K233" s="174">
        <v>45160.540972222225</v>
      </c>
      <c r="L233" s="171">
        <v>45160</v>
      </c>
      <c r="M233" s="177">
        <v>0.54097222222480923</v>
      </c>
      <c r="N233" s="169" t="s">
        <v>1241</v>
      </c>
      <c r="O233" s="169" t="s">
        <v>1201</v>
      </c>
      <c r="P233" s="172">
        <v>322</v>
      </c>
      <c r="Q233" s="172">
        <v>229.5</v>
      </c>
      <c r="R233" s="231" t="s">
        <v>2511</v>
      </c>
      <c r="S233" s="231" t="s">
        <v>2506</v>
      </c>
    </row>
    <row r="234" spans="1:19" x14ac:dyDescent="0.3">
      <c r="A234" s="154">
        <f t="shared" ref="A234:A242" si="15">C234-1</f>
        <v>17</v>
      </c>
      <c r="B234" s="154" t="str">
        <f t="shared" si="13"/>
        <v>17,18</v>
      </c>
      <c r="C234" s="143">
        <f t="shared" si="11"/>
        <v>18</v>
      </c>
      <c r="D234" s="169" t="s">
        <v>994</v>
      </c>
      <c r="E234" s="169" t="s">
        <v>2409</v>
      </c>
      <c r="F234" s="169" t="s">
        <v>1059</v>
      </c>
      <c r="G234" s="169" t="s">
        <v>1060</v>
      </c>
      <c r="H234" s="169" t="s">
        <v>1240</v>
      </c>
      <c r="I234" s="170">
        <v>45160.540972222225</v>
      </c>
      <c r="J234" s="169" t="s">
        <v>1202</v>
      </c>
      <c r="K234" s="174">
        <v>45160.587500000001</v>
      </c>
      <c r="L234" s="171">
        <v>45160</v>
      </c>
      <c r="M234" s="177">
        <v>0.58750000000145519</v>
      </c>
      <c r="N234" s="169" t="s">
        <v>1242</v>
      </c>
      <c r="O234" s="169" t="s">
        <v>1204</v>
      </c>
      <c r="P234" s="172">
        <v>202</v>
      </c>
      <c r="Q234" s="172">
        <v>83.4</v>
      </c>
      <c r="R234" s="219"/>
      <c r="S234" s="219"/>
    </row>
    <row r="235" spans="1:19" x14ac:dyDescent="0.3">
      <c r="A235" s="154">
        <f t="shared" si="15"/>
        <v>17</v>
      </c>
      <c r="B235" s="154" t="str">
        <f t="shared" si="13"/>
        <v>17,18</v>
      </c>
      <c r="C235" s="143">
        <f t="shared" si="11"/>
        <v>18</v>
      </c>
      <c r="D235" s="169" t="s">
        <v>994</v>
      </c>
      <c r="E235" s="169" t="s">
        <v>2409</v>
      </c>
      <c r="F235" s="169" t="s">
        <v>1059</v>
      </c>
      <c r="G235" s="169" t="s">
        <v>1060</v>
      </c>
      <c r="H235" s="169" t="s">
        <v>1240</v>
      </c>
      <c r="I235" s="170">
        <v>45160.540972222225</v>
      </c>
      <c r="J235" s="169" t="s">
        <v>1205</v>
      </c>
      <c r="K235" s="174">
        <v>45160.63958333333</v>
      </c>
      <c r="L235" s="171">
        <v>45160</v>
      </c>
      <c r="M235" s="177">
        <v>0.63958333332993789</v>
      </c>
      <c r="N235" s="169" t="s">
        <v>1243</v>
      </c>
      <c r="O235" s="169" t="s">
        <v>1207</v>
      </c>
      <c r="P235" s="172">
        <v>246</v>
      </c>
      <c r="Q235" s="172">
        <v>147.4</v>
      </c>
      <c r="R235" s="219"/>
      <c r="S235" s="219"/>
    </row>
    <row r="236" spans="1:19" x14ac:dyDescent="0.3">
      <c r="A236" s="154">
        <f t="shared" si="15"/>
        <v>17</v>
      </c>
      <c r="B236" s="154" t="str">
        <f t="shared" si="13"/>
        <v>17,18</v>
      </c>
      <c r="C236" s="143">
        <f t="shared" si="11"/>
        <v>18</v>
      </c>
      <c r="D236" s="169" t="s">
        <v>994</v>
      </c>
      <c r="E236" s="169" t="s">
        <v>2409</v>
      </c>
      <c r="F236" s="169" t="s">
        <v>1059</v>
      </c>
      <c r="G236" s="169" t="s">
        <v>1060</v>
      </c>
      <c r="H236" s="169" t="s">
        <v>1240</v>
      </c>
      <c r="I236" s="170">
        <v>45160.540972222225</v>
      </c>
      <c r="J236" s="169" t="s">
        <v>1208</v>
      </c>
      <c r="K236" s="174">
        <v>45161.474999999999</v>
      </c>
      <c r="L236" s="171">
        <v>45161</v>
      </c>
      <c r="M236" s="177">
        <v>0.47499999999854481</v>
      </c>
      <c r="N236" s="169" t="s">
        <v>1244</v>
      </c>
      <c r="O236" s="169" t="s">
        <v>1210</v>
      </c>
      <c r="P236" s="172">
        <v>274</v>
      </c>
      <c r="Q236" s="172">
        <v>170.2</v>
      </c>
      <c r="R236" s="219"/>
      <c r="S236" s="219"/>
    </row>
    <row r="237" spans="1:19" x14ac:dyDescent="0.3">
      <c r="A237" s="154">
        <f t="shared" si="15"/>
        <v>17</v>
      </c>
      <c r="B237" s="154" t="str">
        <f t="shared" si="13"/>
        <v>17,18</v>
      </c>
      <c r="C237" s="143">
        <f t="shared" si="11"/>
        <v>18</v>
      </c>
      <c r="D237" s="169" t="s">
        <v>994</v>
      </c>
      <c r="E237" s="169" t="s">
        <v>2409</v>
      </c>
      <c r="F237" s="169" t="s">
        <v>1059</v>
      </c>
      <c r="G237" s="169" t="s">
        <v>1060</v>
      </c>
      <c r="H237" s="169" t="s">
        <v>1240</v>
      </c>
      <c r="I237" s="170">
        <v>45160.540972222225</v>
      </c>
      <c r="J237" s="169" t="s">
        <v>1211</v>
      </c>
      <c r="K237" s="174">
        <v>45161.474999999999</v>
      </c>
      <c r="L237" s="171">
        <v>45161</v>
      </c>
      <c r="M237" s="177">
        <v>0.47499999999854481</v>
      </c>
      <c r="N237" s="169" t="s">
        <v>1245</v>
      </c>
      <c r="O237" s="169" t="s">
        <v>1213</v>
      </c>
      <c r="P237" s="172">
        <v>220</v>
      </c>
      <c r="Q237" s="172">
        <v>99.3</v>
      </c>
      <c r="R237" s="219"/>
      <c r="S237" s="219"/>
    </row>
    <row r="238" spans="1:19" x14ac:dyDescent="0.3">
      <c r="A238" s="154">
        <f t="shared" si="15"/>
        <v>17</v>
      </c>
      <c r="B238" s="154" t="str">
        <f t="shared" si="13"/>
        <v>17,18</v>
      </c>
      <c r="C238" s="143">
        <f t="shared" si="11"/>
        <v>18</v>
      </c>
      <c r="D238" s="169" t="s">
        <v>994</v>
      </c>
      <c r="E238" s="169" t="s">
        <v>2409</v>
      </c>
      <c r="F238" s="169" t="s">
        <v>1059</v>
      </c>
      <c r="G238" s="169" t="s">
        <v>1060</v>
      </c>
      <c r="H238" s="169" t="s">
        <v>1240</v>
      </c>
      <c r="I238" s="170">
        <v>45160.540972222225</v>
      </c>
      <c r="J238" s="169" t="s">
        <v>1214</v>
      </c>
      <c r="K238" s="174">
        <v>45161.474999999999</v>
      </c>
      <c r="L238" s="171">
        <v>45161</v>
      </c>
      <c r="M238" s="177">
        <v>0.47499999999854481</v>
      </c>
      <c r="N238" s="169" t="s">
        <v>1246</v>
      </c>
      <c r="O238" s="169" t="s">
        <v>1216</v>
      </c>
      <c r="P238" s="172">
        <v>252</v>
      </c>
      <c r="Q238" s="172">
        <v>152.19999999999999</v>
      </c>
      <c r="R238" s="219"/>
      <c r="S238" s="219"/>
    </row>
    <row r="239" spans="1:19" x14ac:dyDescent="0.3">
      <c r="A239" s="154">
        <f t="shared" si="15"/>
        <v>17</v>
      </c>
      <c r="B239" s="154" t="str">
        <f t="shared" si="13"/>
        <v>17,18</v>
      </c>
      <c r="C239" s="143">
        <f t="shared" si="11"/>
        <v>18</v>
      </c>
      <c r="D239" s="169" t="s">
        <v>994</v>
      </c>
      <c r="E239" s="169" t="s">
        <v>2409</v>
      </c>
      <c r="F239" s="169" t="s">
        <v>1059</v>
      </c>
      <c r="G239" s="169" t="s">
        <v>1060</v>
      </c>
      <c r="H239" s="169" t="s">
        <v>1240</v>
      </c>
      <c r="I239" s="170">
        <v>45160.540972222225</v>
      </c>
      <c r="J239" s="169" t="s">
        <v>1217</v>
      </c>
      <c r="K239" s="174">
        <v>45161.474999999999</v>
      </c>
      <c r="L239" s="171">
        <v>45161</v>
      </c>
      <c r="M239" s="177">
        <v>0.47499999999854481</v>
      </c>
      <c r="N239" s="169" t="s">
        <v>1247</v>
      </c>
      <c r="O239" s="169" t="s">
        <v>1219</v>
      </c>
      <c r="P239" s="172">
        <v>395</v>
      </c>
      <c r="Q239" s="172">
        <v>619.5</v>
      </c>
      <c r="R239" s="219"/>
      <c r="S239" s="219"/>
    </row>
    <row r="240" spans="1:19" x14ac:dyDescent="0.3">
      <c r="A240" s="154">
        <f t="shared" si="15"/>
        <v>17</v>
      </c>
      <c r="B240" s="154" t="str">
        <f t="shared" si="13"/>
        <v>17,18</v>
      </c>
      <c r="C240" s="143">
        <f t="shared" si="11"/>
        <v>18</v>
      </c>
      <c r="D240" s="169" t="s">
        <v>994</v>
      </c>
      <c r="E240" s="169" t="s">
        <v>2409</v>
      </c>
      <c r="F240" s="169" t="s">
        <v>1059</v>
      </c>
      <c r="G240" s="169" t="s">
        <v>1060</v>
      </c>
      <c r="H240" s="169" t="s">
        <v>1240</v>
      </c>
      <c r="I240" s="170">
        <v>45160.540972222225</v>
      </c>
      <c r="J240" s="169" t="s">
        <v>1220</v>
      </c>
      <c r="K240" s="174">
        <v>45161.536805555559</v>
      </c>
      <c r="L240" s="171">
        <v>45161</v>
      </c>
      <c r="M240" s="177">
        <v>0.53680555555911269</v>
      </c>
      <c r="N240" s="169" t="s">
        <v>1248</v>
      </c>
      <c r="O240" s="169" t="s">
        <v>1222</v>
      </c>
      <c r="P240" s="172">
        <v>258</v>
      </c>
      <c r="Q240" s="172">
        <v>153.80000000000001</v>
      </c>
      <c r="R240" s="219"/>
      <c r="S240" s="219"/>
    </row>
    <row r="241" spans="1:19" x14ac:dyDescent="0.3">
      <c r="A241" s="154">
        <f t="shared" si="15"/>
        <v>17</v>
      </c>
      <c r="B241" s="154" t="str">
        <f t="shared" si="13"/>
        <v>17,18</v>
      </c>
      <c r="C241" s="143">
        <f t="shared" si="11"/>
        <v>18</v>
      </c>
      <c r="D241" s="169" t="s">
        <v>994</v>
      </c>
      <c r="E241" s="169" t="s">
        <v>2409</v>
      </c>
      <c r="F241" s="169" t="s">
        <v>1059</v>
      </c>
      <c r="G241" s="169" t="s">
        <v>1060</v>
      </c>
      <c r="H241" s="169" t="s">
        <v>1240</v>
      </c>
      <c r="I241" s="170">
        <v>45160.540972222225</v>
      </c>
      <c r="J241" s="169" t="s">
        <v>1223</v>
      </c>
      <c r="K241" s="174">
        <v>45161.536805555559</v>
      </c>
      <c r="L241" s="171">
        <v>45161</v>
      </c>
      <c r="M241" s="177">
        <v>0.53680555555911269</v>
      </c>
      <c r="N241" s="169" t="s">
        <v>1249</v>
      </c>
      <c r="O241" s="169" t="s">
        <v>1225</v>
      </c>
      <c r="P241" s="172">
        <v>210</v>
      </c>
      <c r="Q241" s="172">
        <v>87.2</v>
      </c>
      <c r="R241" s="219"/>
      <c r="S241" s="219"/>
    </row>
    <row r="242" spans="1:19" x14ac:dyDescent="0.3">
      <c r="A242" s="154">
        <f t="shared" si="15"/>
        <v>17</v>
      </c>
      <c r="B242" s="154" t="str">
        <f t="shared" si="13"/>
        <v>17,18</v>
      </c>
      <c r="C242" s="143">
        <f t="shared" si="11"/>
        <v>18</v>
      </c>
      <c r="D242" s="169" t="s">
        <v>994</v>
      </c>
      <c r="E242" s="169" t="s">
        <v>2409</v>
      </c>
      <c r="F242" s="169" t="s">
        <v>1059</v>
      </c>
      <c r="G242" s="169" t="s">
        <v>1060</v>
      </c>
      <c r="H242" s="169" t="s">
        <v>1240</v>
      </c>
      <c r="I242" s="170">
        <v>45160.540972222225</v>
      </c>
      <c r="J242" s="169" t="s">
        <v>1226</v>
      </c>
      <c r="K242" s="174">
        <v>45161.563888888886</v>
      </c>
      <c r="L242" s="171">
        <v>45161</v>
      </c>
      <c r="M242" s="177">
        <v>0.56388888888614019</v>
      </c>
      <c r="N242" s="169" t="s">
        <v>1250</v>
      </c>
      <c r="O242" s="169" t="s">
        <v>1228</v>
      </c>
      <c r="P242" s="172">
        <v>298</v>
      </c>
      <c r="Q242" s="172">
        <v>215.5</v>
      </c>
      <c r="R242" s="220"/>
      <c r="S242" s="220"/>
    </row>
    <row r="243" spans="1:19" x14ac:dyDescent="0.3">
      <c r="A243" s="154">
        <f t="shared" si="12"/>
        <v>19</v>
      </c>
      <c r="B243" s="154" t="str">
        <f t="shared" si="13"/>
        <v>19,20</v>
      </c>
      <c r="C243" s="143">
        <f t="shared" si="11"/>
        <v>19</v>
      </c>
      <c r="D243" s="169" t="s">
        <v>994</v>
      </c>
      <c r="E243" s="169" t="s">
        <v>2410</v>
      </c>
      <c r="F243" s="169" t="s">
        <v>995</v>
      </c>
      <c r="G243" s="169" t="s">
        <v>996</v>
      </c>
      <c r="H243" s="169" t="s">
        <v>1282</v>
      </c>
      <c r="I243" s="170">
        <v>45160.540972222225</v>
      </c>
      <c r="J243" s="169" t="s">
        <v>1283</v>
      </c>
      <c r="K243" s="174">
        <v>45160.540972222225</v>
      </c>
      <c r="L243" s="171">
        <v>45160</v>
      </c>
      <c r="M243" s="177">
        <v>0.54097222222480923</v>
      </c>
      <c r="N243" s="169" t="s">
        <v>1284</v>
      </c>
      <c r="O243" s="169" t="s">
        <v>1285</v>
      </c>
      <c r="P243" s="172">
        <v>262</v>
      </c>
      <c r="Q243" s="172">
        <v>173.7</v>
      </c>
      <c r="R243" s="231" t="s">
        <v>2512</v>
      </c>
      <c r="S243" s="231" t="s">
        <v>2506</v>
      </c>
    </row>
    <row r="244" spans="1:19" x14ac:dyDescent="0.3">
      <c r="A244" s="154">
        <f t="shared" si="12"/>
        <v>19</v>
      </c>
      <c r="B244" s="154" t="str">
        <f t="shared" si="13"/>
        <v>19,20</v>
      </c>
      <c r="C244" s="143">
        <f t="shared" si="11"/>
        <v>19</v>
      </c>
      <c r="D244" s="169" t="s">
        <v>994</v>
      </c>
      <c r="E244" s="169" t="s">
        <v>2410</v>
      </c>
      <c r="F244" s="169" t="s">
        <v>995</v>
      </c>
      <c r="G244" s="169" t="s">
        <v>996</v>
      </c>
      <c r="H244" s="169" t="s">
        <v>1282</v>
      </c>
      <c r="I244" s="170">
        <v>45160.540972222225</v>
      </c>
      <c r="J244" s="169" t="s">
        <v>1286</v>
      </c>
      <c r="K244" s="174">
        <v>45160.540972222225</v>
      </c>
      <c r="L244" s="171">
        <v>45160</v>
      </c>
      <c r="M244" s="177">
        <v>0.54097222222480923</v>
      </c>
      <c r="N244" s="169" t="s">
        <v>1287</v>
      </c>
      <c r="O244" s="169" t="s">
        <v>1288</v>
      </c>
      <c r="P244" s="172">
        <v>311</v>
      </c>
      <c r="Q244" s="172">
        <v>346.5</v>
      </c>
      <c r="R244" s="219"/>
      <c r="S244" s="219"/>
    </row>
    <row r="245" spans="1:19" x14ac:dyDescent="0.3">
      <c r="A245" s="154">
        <f t="shared" si="12"/>
        <v>19</v>
      </c>
      <c r="B245" s="154" t="str">
        <f t="shared" si="13"/>
        <v>19,20</v>
      </c>
      <c r="C245" s="143">
        <f t="shared" si="11"/>
        <v>19</v>
      </c>
      <c r="D245" s="169" t="s">
        <v>994</v>
      </c>
      <c r="E245" s="169" t="s">
        <v>2410</v>
      </c>
      <c r="F245" s="169" t="s">
        <v>995</v>
      </c>
      <c r="G245" s="169" t="s">
        <v>996</v>
      </c>
      <c r="H245" s="169" t="s">
        <v>1282</v>
      </c>
      <c r="I245" s="170">
        <v>45160.540972222225</v>
      </c>
      <c r="J245" s="169" t="s">
        <v>1289</v>
      </c>
      <c r="K245" s="174">
        <v>45160.63958333333</v>
      </c>
      <c r="L245" s="171">
        <v>45160</v>
      </c>
      <c r="M245" s="177">
        <v>0.63958333332993789</v>
      </c>
      <c r="N245" s="169" t="s">
        <v>1290</v>
      </c>
      <c r="O245" s="169" t="s">
        <v>1291</v>
      </c>
      <c r="P245" s="172">
        <v>356</v>
      </c>
      <c r="Q245" s="172">
        <v>423</v>
      </c>
      <c r="R245" s="219"/>
      <c r="S245" s="219"/>
    </row>
    <row r="246" spans="1:19" x14ac:dyDescent="0.3">
      <c r="A246" s="154">
        <f t="shared" si="12"/>
        <v>19</v>
      </c>
      <c r="B246" s="154" t="str">
        <f t="shared" si="13"/>
        <v>19,20</v>
      </c>
      <c r="C246" s="143">
        <f t="shared" si="11"/>
        <v>19</v>
      </c>
      <c r="D246" s="169" t="s">
        <v>994</v>
      </c>
      <c r="E246" s="169" t="s">
        <v>2410</v>
      </c>
      <c r="F246" s="169" t="s">
        <v>995</v>
      </c>
      <c r="G246" s="169" t="s">
        <v>996</v>
      </c>
      <c r="H246" s="169" t="s">
        <v>1282</v>
      </c>
      <c r="I246" s="170">
        <v>45160.540972222225</v>
      </c>
      <c r="J246" s="169" t="s">
        <v>1292</v>
      </c>
      <c r="K246" s="174">
        <v>45161.446527777778</v>
      </c>
      <c r="L246" s="171">
        <v>45161</v>
      </c>
      <c r="M246" s="177">
        <v>0.44652777777810115</v>
      </c>
      <c r="N246" s="169" t="s">
        <v>1293</v>
      </c>
      <c r="O246" s="169" t="s">
        <v>1294</v>
      </c>
      <c r="P246" s="172">
        <v>223</v>
      </c>
      <c r="Q246" s="172">
        <v>99.8</v>
      </c>
      <c r="R246" s="219"/>
      <c r="S246" s="219"/>
    </row>
    <row r="247" spans="1:19" x14ac:dyDescent="0.3">
      <c r="A247" s="154">
        <f t="shared" si="12"/>
        <v>19</v>
      </c>
      <c r="B247" s="154" t="str">
        <f t="shared" si="13"/>
        <v>19,20</v>
      </c>
      <c r="C247" s="143">
        <f t="shared" si="11"/>
        <v>19</v>
      </c>
      <c r="D247" s="169" t="s">
        <v>994</v>
      </c>
      <c r="E247" s="169" t="s">
        <v>2410</v>
      </c>
      <c r="F247" s="169" t="s">
        <v>995</v>
      </c>
      <c r="G247" s="169" t="s">
        <v>996</v>
      </c>
      <c r="H247" s="169" t="s">
        <v>1282</v>
      </c>
      <c r="I247" s="170">
        <v>45160.540972222225</v>
      </c>
      <c r="J247" s="169" t="s">
        <v>1295</v>
      </c>
      <c r="K247" s="174">
        <v>45161.474999999999</v>
      </c>
      <c r="L247" s="171">
        <v>45161</v>
      </c>
      <c r="M247" s="177">
        <v>0.47499999999854481</v>
      </c>
      <c r="N247" s="169" t="s">
        <v>1296</v>
      </c>
      <c r="O247" s="169" t="s">
        <v>1297</v>
      </c>
      <c r="P247" s="172">
        <v>202</v>
      </c>
      <c r="Q247" s="172">
        <v>72.3</v>
      </c>
      <c r="R247" s="219"/>
      <c r="S247" s="219"/>
    </row>
    <row r="248" spans="1:19" x14ac:dyDescent="0.3">
      <c r="A248" s="154">
        <f t="shared" si="12"/>
        <v>19</v>
      </c>
      <c r="B248" s="154" t="str">
        <f t="shared" si="13"/>
        <v>19,20</v>
      </c>
      <c r="C248" s="143">
        <f t="shared" si="11"/>
        <v>19</v>
      </c>
      <c r="D248" s="169" t="s">
        <v>994</v>
      </c>
      <c r="E248" s="169" t="s">
        <v>2410</v>
      </c>
      <c r="F248" s="169" t="s">
        <v>995</v>
      </c>
      <c r="G248" s="169" t="s">
        <v>996</v>
      </c>
      <c r="H248" s="169" t="s">
        <v>1282</v>
      </c>
      <c r="I248" s="170">
        <v>45160.540972222225</v>
      </c>
      <c r="J248" s="169" t="s">
        <v>1298</v>
      </c>
      <c r="K248" s="174">
        <v>45161.536805555559</v>
      </c>
      <c r="L248" s="171">
        <v>45161</v>
      </c>
      <c r="M248" s="177">
        <v>0.53680555555911269</v>
      </c>
      <c r="N248" s="169" t="s">
        <v>1299</v>
      </c>
      <c r="O248" s="169" t="s">
        <v>1300</v>
      </c>
      <c r="P248" s="172">
        <v>212</v>
      </c>
      <c r="Q248" s="172">
        <v>92.8</v>
      </c>
      <c r="R248" s="219"/>
      <c r="S248" s="219"/>
    </row>
    <row r="249" spans="1:19" x14ac:dyDescent="0.3">
      <c r="A249" s="154">
        <f t="shared" si="12"/>
        <v>19</v>
      </c>
      <c r="B249" s="154" t="str">
        <f t="shared" si="13"/>
        <v>19,20</v>
      </c>
      <c r="C249" s="143">
        <f t="shared" si="11"/>
        <v>19</v>
      </c>
      <c r="D249" s="169" t="s">
        <v>994</v>
      </c>
      <c r="E249" s="169" t="s">
        <v>2410</v>
      </c>
      <c r="F249" s="169" t="s">
        <v>995</v>
      </c>
      <c r="G249" s="169" t="s">
        <v>996</v>
      </c>
      <c r="H249" s="169" t="s">
        <v>1282</v>
      </c>
      <c r="I249" s="170">
        <v>45160.540972222225</v>
      </c>
      <c r="J249" s="169" t="s">
        <v>1301</v>
      </c>
      <c r="K249" s="174">
        <v>45161.536805555559</v>
      </c>
      <c r="L249" s="171">
        <v>45161</v>
      </c>
      <c r="M249" s="177">
        <v>0.53680555555911269</v>
      </c>
      <c r="N249" s="169" t="s">
        <v>1302</v>
      </c>
      <c r="O249" s="169" t="s">
        <v>1303</v>
      </c>
      <c r="P249" s="172">
        <v>256</v>
      </c>
      <c r="Q249" s="172">
        <v>143.30000000000001</v>
      </c>
      <c r="R249" s="219"/>
      <c r="S249" s="219"/>
    </row>
    <row r="250" spans="1:19" x14ac:dyDescent="0.3">
      <c r="A250" s="154">
        <f t="shared" si="12"/>
        <v>19</v>
      </c>
      <c r="B250" s="154" t="str">
        <f t="shared" si="13"/>
        <v>19,20</v>
      </c>
      <c r="C250" s="143">
        <f t="shared" si="11"/>
        <v>19</v>
      </c>
      <c r="D250" s="169" t="s">
        <v>994</v>
      </c>
      <c r="E250" s="169" t="s">
        <v>2410</v>
      </c>
      <c r="F250" s="169" t="s">
        <v>995</v>
      </c>
      <c r="G250" s="169" t="s">
        <v>996</v>
      </c>
      <c r="H250" s="169" t="s">
        <v>1282</v>
      </c>
      <c r="I250" s="170">
        <v>45160.540972222225</v>
      </c>
      <c r="J250" s="169" t="s">
        <v>1304</v>
      </c>
      <c r="K250" s="174">
        <v>45161.563888888886</v>
      </c>
      <c r="L250" s="171">
        <v>45161</v>
      </c>
      <c r="M250" s="177">
        <v>0.56388888888614019</v>
      </c>
      <c r="N250" s="169" t="s">
        <v>1305</v>
      </c>
      <c r="O250" s="169" t="s">
        <v>1306</v>
      </c>
      <c r="P250" s="172">
        <v>299</v>
      </c>
      <c r="Q250" s="172">
        <v>268.5</v>
      </c>
      <c r="R250" s="219"/>
      <c r="S250" s="219"/>
    </row>
    <row r="251" spans="1:19" x14ac:dyDescent="0.3">
      <c r="A251" s="154">
        <f t="shared" si="12"/>
        <v>19</v>
      </c>
      <c r="B251" s="154" t="str">
        <f t="shared" si="13"/>
        <v>19,20</v>
      </c>
      <c r="C251" s="143">
        <f t="shared" si="11"/>
        <v>19</v>
      </c>
      <c r="D251" s="169" t="s">
        <v>994</v>
      </c>
      <c r="E251" s="169" t="s">
        <v>2410</v>
      </c>
      <c r="F251" s="169" t="s">
        <v>995</v>
      </c>
      <c r="G251" s="169" t="s">
        <v>996</v>
      </c>
      <c r="H251" s="169" t="s">
        <v>1282</v>
      </c>
      <c r="I251" s="170">
        <v>45160.540972222225</v>
      </c>
      <c r="J251" s="169" t="s">
        <v>1307</v>
      </c>
      <c r="K251" s="174">
        <v>45161.563888888886</v>
      </c>
      <c r="L251" s="171">
        <v>45161</v>
      </c>
      <c r="M251" s="177">
        <v>0.56388888888614019</v>
      </c>
      <c r="N251" s="169" t="s">
        <v>1308</v>
      </c>
      <c r="O251" s="169" t="s">
        <v>1309</v>
      </c>
      <c r="P251" s="172">
        <v>226</v>
      </c>
      <c r="Q251" s="172">
        <v>108.4</v>
      </c>
      <c r="R251" s="219"/>
      <c r="S251" s="219"/>
    </row>
    <row r="252" spans="1:19" x14ac:dyDescent="0.3">
      <c r="A252" s="154">
        <f t="shared" si="12"/>
        <v>19</v>
      </c>
      <c r="B252" s="154" t="str">
        <f t="shared" si="13"/>
        <v>19,20</v>
      </c>
      <c r="C252" s="143">
        <f t="shared" si="11"/>
        <v>19</v>
      </c>
      <c r="D252" s="169" t="s">
        <v>994</v>
      </c>
      <c r="E252" s="169" t="s">
        <v>2410</v>
      </c>
      <c r="F252" s="169" t="s">
        <v>995</v>
      </c>
      <c r="G252" s="169" t="s">
        <v>996</v>
      </c>
      <c r="H252" s="169" t="s">
        <v>1282</v>
      </c>
      <c r="I252" s="170">
        <v>45160.540972222225</v>
      </c>
      <c r="J252" s="169" t="s">
        <v>1310</v>
      </c>
      <c r="K252" s="174">
        <v>45161.594444444447</v>
      </c>
      <c r="L252" s="171">
        <v>45161</v>
      </c>
      <c r="M252" s="177">
        <v>0.59444444444670808</v>
      </c>
      <c r="N252" s="169" t="s">
        <v>1311</v>
      </c>
      <c r="O252" s="169" t="s">
        <v>1312</v>
      </c>
      <c r="P252" s="172">
        <v>276</v>
      </c>
      <c r="Q252" s="172">
        <v>194.6</v>
      </c>
      <c r="R252" s="220"/>
      <c r="S252" s="220"/>
    </row>
    <row r="253" spans="1:19" x14ac:dyDescent="0.3">
      <c r="A253" s="154">
        <f>C253-1</f>
        <v>19</v>
      </c>
      <c r="B253" s="154" t="str">
        <f t="shared" si="13"/>
        <v>19,20</v>
      </c>
      <c r="C253" s="143">
        <f t="shared" si="11"/>
        <v>20</v>
      </c>
      <c r="D253" s="169" t="s">
        <v>994</v>
      </c>
      <c r="E253" s="169" t="s">
        <v>2410</v>
      </c>
      <c r="F253" s="169" t="s">
        <v>1059</v>
      </c>
      <c r="G253" s="169" t="s">
        <v>1060</v>
      </c>
      <c r="H253" s="169" t="s">
        <v>1324</v>
      </c>
      <c r="I253" s="170">
        <v>45160.540972222225</v>
      </c>
      <c r="J253" s="169" t="s">
        <v>1283</v>
      </c>
      <c r="K253" s="174">
        <v>45160.540972222225</v>
      </c>
      <c r="L253" s="171">
        <v>45160</v>
      </c>
      <c r="M253" s="177">
        <v>0.54097222222480923</v>
      </c>
      <c r="N253" s="169" t="s">
        <v>1325</v>
      </c>
      <c r="O253" s="169" t="s">
        <v>1285</v>
      </c>
      <c r="P253" s="172">
        <v>262</v>
      </c>
      <c r="Q253" s="172">
        <v>173.7</v>
      </c>
      <c r="R253" s="231" t="s">
        <v>2513</v>
      </c>
      <c r="S253" s="231" t="s">
        <v>2506</v>
      </c>
    </row>
    <row r="254" spans="1:19" x14ac:dyDescent="0.3">
      <c r="A254" s="154">
        <f t="shared" ref="A254:A262" si="16">C254-1</f>
        <v>19</v>
      </c>
      <c r="B254" s="154" t="str">
        <f t="shared" si="13"/>
        <v>19,20</v>
      </c>
      <c r="C254" s="143">
        <f t="shared" si="11"/>
        <v>20</v>
      </c>
      <c r="D254" s="169" t="s">
        <v>994</v>
      </c>
      <c r="E254" s="169" t="s">
        <v>2410</v>
      </c>
      <c r="F254" s="169" t="s">
        <v>1059</v>
      </c>
      <c r="G254" s="169" t="s">
        <v>1060</v>
      </c>
      <c r="H254" s="169" t="s">
        <v>1324</v>
      </c>
      <c r="I254" s="170">
        <v>45160.540972222225</v>
      </c>
      <c r="J254" s="169" t="s">
        <v>1286</v>
      </c>
      <c r="K254" s="174">
        <v>45160.540972222225</v>
      </c>
      <c r="L254" s="171">
        <v>45160</v>
      </c>
      <c r="M254" s="177">
        <v>0.54097222222480923</v>
      </c>
      <c r="N254" s="169" t="s">
        <v>1326</v>
      </c>
      <c r="O254" s="169" t="s">
        <v>1288</v>
      </c>
      <c r="P254" s="172">
        <v>311</v>
      </c>
      <c r="Q254" s="172">
        <v>346.5</v>
      </c>
      <c r="R254" s="219"/>
      <c r="S254" s="219"/>
    </row>
    <row r="255" spans="1:19" x14ac:dyDescent="0.3">
      <c r="A255" s="154">
        <f t="shared" si="16"/>
        <v>19</v>
      </c>
      <c r="B255" s="154" t="str">
        <f t="shared" si="13"/>
        <v>19,20</v>
      </c>
      <c r="C255" s="143">
        <f t="shared" si="11"/>
        <v>20</v>
      </c>
      <c r="D255" s="169" t="s">
        <v>994</v>
      </c>
      <c r="E255" s="169" t="s">
        <v>2410</v>
      </c>
      <c r="F255" s="169" t="s">
        <v>1059</v>
      </c>
      <c r="G255" s="169" t="s">
        <v>1060</v>
      </c>
      <c r="H255" s="169" t="s">
        <v>1324</v>
      </c>
      <c r="I255" s="170">
        <v>45160.540972222225</v>
      </c>
      <c r="J255" s="169" t="s">
        <v>1289</v>
      </c>
      <c r="K255" s="174">
        <v>45160.63958333333</v>
      </c>
      <c r="L255" s="171">
        <v>45160</v>
      </c>
      <c r="M255" s="177">
        <v>0.63958333332993789</v>
      </c>
      <c r="N255" s="169" t="s">
        <v>1327</v>
      </c>
      <c r="O255" s="169" t="s">
        <v>1291</v>
      </c>
      <c r="P255" s="172">
        <v>356</v>
      </c>
      <c r="Q255" s="172">
        <v>423</v>
      </c>
      <c r="R255" s="219"/>
      <c r="S255" s="219"/>
    </row>
    <row r="256" spans="1:19" x14ac:dyDescent="0.3">
      <c r="A256" s="154">
        <f t="shared" si="16"/>
        <v>19</v>
      </c>
      <c r="B256" s="154" t="str">
        <f t="shared" si="13"/>
        <v>19,20</v>
      </c>
      <c r="C256" s="143">
        <f t="shared" si="11"/>
        <v>20</v>
      </c>
      <c r="D256" s="169" t="s">
        <v>994</v>
      </c>
      <c r="E256" s="169" t="s">
        <v>2410</v>
      </c>
      <c r="F256" s="169" t="s">
        <v>1059</v>
      </c>
      <c r="G256" s="169" t="s">
        <v>1060</v>
      </c>
      <c r="H256" s="169" t="s">
        <v>1324</v>
      </c>
      <c r="I256" s="170">
        <v>45160.540972222225</v>
      </c>
      <c r="J256" s="169" t="s">
        <v>1292</v>
      </c>
      <c r="K256" s="174">
        <v>45161.446527777778</v>
      </c>
      <c r="L256" s="171">
        <v>45161</v>
      </c>
      <c r="M256" s="177">
        <v>0.44652777777810115</v>
      </c>
      <c r="N256" s="169" t="s">
        <v>1328</v>
      </c>
      <c r="O256" s="169" t="s">
        <v>1294</v>
      </c>
      <c r="P256" s="172">
        <v>223</v>
      </c>
      <c r="Q256" s="172">
        <v>99.8</v>
      </c>
      <c r="R256" s="219"/>
      <c r="S256" s="219"/>
    </row>
    <row r="257" spans="1:19" x14ac:dyDescent="0.3">
      <c r="A257" s="154">
        <f t="shared" si="16"/>
        <v>19</v>
      </c>
      <c r="B257" s="154" t="str">
        <f t="shared" si="13"/>
        <v>19,20</v>
      </c>
      <c r="C257" s="143">
        <f t="shared" si="11"/>
        <v>20</v>
      </c>
      <c r="D257" s="169" t="s">
        <v>994</v>
      </c>
      <c r="E257" s="169" t="s">
        <v>2410</v>
      </c>
      <c r="F257" s="169" t="s">
        <v>1059</v>
      </c>
      <c r="G257" s="169" t="s">
        <v>1060</v>
      </c>
      <c r="H257" s="169" t="s">
        <v>1324</v>
      </c>
      <c r="I257" s="170">
        <v>45160.540972222225</v>
      </c>
      <c r="J257" s="169" t="s">
        <v>1295</v>
      </c>
      <c r="K257" s="174">
        <v>45161.474999999999</v>
      </c>
      <c r="L257" s="171">
        <v>45161</v>
      </c>
      <c r="M257" s="177">
        <v>0.47499999999854481</v>
      </c>
      <c r="N257" s="169" t="s">
        <v>1329</v>
      </c>
      <c r="O257" s="169" t="s">
        <v>1297</v>
      </c>
      <c r="P257" s="172">
        <v>202</v>
      </c>
      <c r="Q257" s="172">
        <v>72.3</v>
      </c>
      <c r="R257" s="219"/>
      <c r="S257" s="219"/>
    </row>
    <row r="258" spans="1:19" x14ac:dyDescent="0.3">
      <c r="A258" s="154">
        <f t="shared" si="16"/>
        <v>19</v>
      </c>
      <c r="B258" s="154" t="str">
        <f t="shared" si="13"/>
        <v>19,20</v>
      </c>
      <c r="C258" s="143">
        <f t="shared" si="11"/>
        <v>20</v>
      </c>
      <c r="D258" s="169" t="s">
        <v>994</v>
      </c>
      <c r="E258" s="169" t="s">
        <v>2410</v>
      </c>
      <c r="F258" s="169" t="s">
        <v>1059</v>
      </c>
      <c r="G258" s="169" t="s">
        <v>1060</v>
      </c>
      <c r="H258" s="169" t="s">
        <v>1324</v>
      </c>
      <c r="I258" s="170">
        <v>45160.540972222225</v>
      </c>
      <c r="J258" s="169" t="s">
        <v>1298</v>
      </c>
      <c r="K258" s="174">
        <v>45161.536805555559</v>
      </c>
      <c r="L258" s="171">
        <v>45161</v>
      </c>
      <c r="M258" s="177">
        <v>0.53680555555911269</v>
      </c>
      <c r="N258" s="169" t="s">
        <v>1330</v>
      </c>
      <c r="O258" s="169" t="s">
        <v>1300</v>
      </c>
      <c r="P258" s="172">
        <v>212</v>
      </c>
      <c r="Q258" s="172">
        <v>92.8</v>
      </c>
      <c r="R258" s="219"/>
      <c r="S258" s="219"/>
    </row>
    <row r="259" spans="1:19" x14ac:dyDescent="0.3">
      <c r="A259" s="154">
        <f t="shared" si="16"/>
        <v>19</v>
      </c>
      <c r="B259" s="154" t="str">
        <f t="shared" si="13"/>
        <v>19,20</v>
      </c>
      <c r="C259" s="143">
        <f t="shared" si="11"/>
        <v>20</v>
      </c>
      <c r="D259" s="169" t="s">
        <v>994</v>
      </c>
      <c r="E259" s="169" t="s">
        <v>2410</v>
      </c>
      <c r="F259" s="169" t="s">
        <v>1059</v>
      </c>
      <c r="G259" s="169" t="s">
        <v>1060</v>
      </c>
      <c r="H259" s="169" t="s">
        <v>1324</v>
      </c>
      <c r="I259" s="170">
        <v>45160.540972222225</v>
      </c>
      <c r="J259" s="169" t="s">
        <v>1301</v>
      </c>
      <c r="K259" s="174">
        <v>45161.536805555559</v>
      </c>
      <c r="L259" s="171">
        <v>45161</v>
      </c>
      <c r="M259" s="177">
        <v>0.53680555555911269</v>
      </c>
      <c r="N259" s="169" t="s">
        <v>1331</v>
      </c>
      <c r="O259" s="169" t="s">
        <v>1303</v>
      </c>
      <c r="P259" s="172">
        <v>256</v>
      </c>
      <c r="Q259" s="172">
        <v>143.30000000000001</v>
      </c>
      <c r="R259" s="219"/>
      <c r="S259" s="219"/>
    </row>
    <row r="260" spans="1:19" x14ac:dyDescent="0.3">
      <c r="A260" s="154">
        <f t="shared" si="16"/>
        <v>19</v>
      </c>
      <c r="B260" s="154" t="str">
        <f t="shared" si="13"/>
        <v>19,20</v>
      </c>
      <c r="C260" s="143">
        <f t="shared" si="11"/>
        <v>20</v>
      </c>
      <c r="D260" s="169" t="s">
        <v>994</v>
      </c>
      <c r="E260" s="169" t="s">
        <v>2410</v>
      </c>
      <c r="F260" s="169" t="s">
        <v>1059</v>
      </c>
      <c r="G260" s="169" t="s">
        <v>1060</v>
      </c>
      <c r="H260" s="169" t="s">
        <v>1324</v>
      </c>
      <c r="I260" s="170">
        <v>45160.540972222225</v>
      </c>
      <c r="J260" s="169" t="s">
        <v>1304</v>
      </c>
      <c r="K260" s="174">
        <v>45161.563888888886</v>
      </c>
      <c r="L260" s="171">
        <v>45161</v>
      </c>
      <c r="M260" s="177">
        <v>0.56388888888614019</v>
      </c>
      <c r="N260" s="169" t="s">
        <v>1332</v>
      </c>
      <c r="O260" s="169" t="s">
        <v>1306</v>
      </c>
      <c r="P260" s="172">
        <v>299</v>
      </c>
      <c r="Q260" s="172">
        <v>268.5</v>
      </c>
      <c r="R260" s="219"/>
      <c r="S260" s="219"/>
    </row>
    <row r="261" spans="1:19" x14ac:dyDescent="0.3">
      <c r="A261" s="154">
        <f t="shared" si="16"/>
        <v>19</v>
      </c>
      <c r="B261" s="154" t="str">
        <f t="shared" si="13"/>
        <v>19,20</v>
      </c>
      <c r="C261" s="143">
        <f t="shared" ref="C261:C324" si="17">IF(H261=H260,C260,C260+1)</f>
        <v>20</v>
      </c>
      <c r="D261" s="169" t="s">
        <v>994</v>
      </c>
      <c r="E261" s="169" t="s">
        <v>2410</v>
      </c>
      <c r="F261" s="169" t="s">
        <v>1059</v>
      </c>
      <c r="G261" s="169" t="s">
        <v>1060</v>
      </c>
      <c r="H261" s="169" t="s">
        <v>1324</v>
      </c>
      <c r="I261" s="170">
        <v>45160.540972222225</v>
      </c>
      <c r="J261" s="169" t="s">
        <v>1307</v>
      </c>
      <c r="K261" s="174">
        <v>45161.563888888886</v>
      </c>
      <c r="L261" s="171">
        <v>45161</v>
      </c>
      <c r="M261" s="177">
        <v>0.56388888888614019</v>
      </c>
      <c r="N261" s="169" t="s">
        <v>1333</v>
      </c>
      <c r="O261" s="169" t="s">
        <v>1309</v>
      </c>
      <c r="P261" s="172">
        <v>226</v>
      </c>
      <c r="Q261" s="172">
        <v>108.4</v>
      </c>
      <c r="R261" s="219"/>
      <c r="S261" s="219"/>
    </row>
    <row r="262" spans="1:19" x14ac:dyDescent="0.3">
      <c r="A262" s="154">
        <f t="shared" si="16"/>
        <v>19</v>
      </c>
      <c r="B262" s="154" t="str">
        <f t="shared" si="13"/>
        <v>19,20</v>
      </c>
      <c r="C262" s="143">
        <f t="shared" si="17"/>
        <v>20</v>
      </c>
      <c r="D262" s="169" t="s">
        <v>994</v>
      </c>
      <c r="E262" s="169" t="s">
        <v>2410</v>
      </c>
      <c r="F262" s="169" t="s">
        <v>1059</v>
      </c>
      <c r="G262" s="169" t="s">
        <v>1060</v>
      </c>
      <c r="H262" s="169" t="s">
        <v>1324</v>
      </c>
      <c r="I262" s="170">
        <v>45160.540972222225</v>
      </c>
      <c r="J262" s="169" t="s">
        <v>1310</v>
      </c>
      <c r="K262" s="174">
        <v>45161.594444444447</v>
      </c>
      <c r="L262" s="171">
        <v>45161</v>
      </c>
      <c r="M262" s="177">
        <v>0.59444444444670808</v>
      </c>
      <c r="N262" s="169" t="s">
        <v>1334</v>
      </c>
      <c r="O262" s="169" t="s">
        <v>1312</v>
      </c>
      <c r="P262" s="172">
        <v>276</v>
      </c>
      <c r="Q262" s="172">
        <v>194.6</v>
      </c>
      <c r="R262" s="220"/>
      <c r="S262" s="220"/>
    </row>
    <row r="263" spans="1:19" x14ac:dyDescent="0.3">
      <c r="A263" s="154">
        <f t="shared" si="12"/>
        <v>21</v>
      </c>
      <c r="B263" s="154" t="str">
        <f t="shared" si="13"/>
        <v>21,22</v>
      </c>
      <c r="C263" s="143">
        <f t="shared" si="17"/>
        <v>21</v>
      </c>
      <c r="D263" s="169" t="s">
        <v>994</v>
      </c>
      <c r="E263" s="169" t="s">
        <v>2411</v>
      </c>
      <c r="F263" s="169" t="s">
        <v>995</v>
      </c>
      <c r="G263" s="169" t="s">
        <v>996</v>
      </c>
      <c r="H263" s="169" t="s">
        <v>1366</v>
      </c>
      <c r="I263" s="170">
        <v>45160.540972222225</v>
      </c>
      <c r="J263" s="169" t="s">
        <v>1367</v>
      </c>
      <c r="K263" s="174">
        <v>45160.540972222225</v>
      </c>
      <c r="L263" s="171">
        <v>45160</v>
      </c>
      <c r="M263" s="177">
        <v>0.54097222222480923</v>
      </c>
      <c r="N263" s="169" t="s">
        <v>1368</v>
      </c>
      <c r="O263" s="169" t="s">
        <v>1369</v>
      </c>
      <c r="P263" s="172">
        <v>224</v>
      </c>
      <c r="Q263" s="172">
        <v>126.8</v>
      </c>
      <c r="R263" s="231" t="s">
        <v>2514</v>
      </c>
      <c r="S263" s="231" t="s">
        <v>2506</v>
      </c>
    </row>
    <row r="264" spans="1:19" x14ac:dyDescent="0.3">
      <c r="A264" s="154">
        <f t="shared" si="12"/>
        <v>21</v>
      </c>
      <c r="B264" s="154" t="str">
        <f t="shared" si="13"/>
        <v>21,22</v>
      </c>
      <c r="C264" s="143">
        <f t="shared" si="17"/>
        <v>21</v>
      </c>
      <c r="D264" s="169" t="s">
        <v>994</v>
      </c>
      <c r="E264" s="169" t="s">
        <v>2411</v>
      </c>
      <c r="F264" s="169" t="s">
        <v>995</v>
      </c>
      <c r="G264" s="169" t="s">
        <v>996</v>
      </c>
      <c r="H264" s="169" t="s">
        <v>1366</v>
      </c>
      <c r="I264" s="170">
        <v>45160.540972222225</v>
      </c>
      <c r="J264" s="169" t="s">
        <v>1370</v>
      </c>
      <c r="K264" s="174">
        <v>45160.616666666669</v>
      </c>
      <c r="L264" s="171">
        <v>45160</v>
      </c>
      <c r="M264" s="177">
        <v>0.61666666666860692</v>
      </c>
      <c r="N264" s="169" t="s">
        <v>1371</v>
      </c>
      <c r="O264" s="169" t="s">
        <v>1372</v>
      </c>
      <c r="P264" s="172">
        <v>330</v>
      </c>
      <c r="Q264" s="172">
        <v>356.5</v>
      </c>
      <c r="R264" s="219"/>
      <c r="S264" s="219"/>
    </row>
    <row r="265" spans="1:19" x14ac:dyDescent="0.3">
      <c r="A265" s="154">
        <f t="shared" si="12"/>
        <v>21</v>
      </c>
      <c r="B265" s="154" t="str">
        <f t="shared" si="13"/>
        <v>21,22</v>
      </c>
      <c r="C265" s="143">
        <f t="shared" si="17"/>
        <v>21</v>
      </c>
      <c r="D265" s="169" t="s">
        <v>994</v>
      </c>
      <c r="E265" s="169" t="s">
        <v>2411</v>
      </c>
      <c r="F265" s="169" t="s">
        <v>995</v>
      </c>
      <c r="G265" s="169" t="s">
        <v>996</v>
      </c>
      <c r="H265" s="169" t="s">
        <v>1366</v>
      </c>
      <c r="I265" s="170">
        <v>45160.540972222225</v>
      </c>
      <c r="J265" s="169" t="s">
        <v>1373</v>
      </c>
      <c r="K265" s="174">
        <v>45161.354166666664</v>
      </c>
      <c r="L265" s="171">
        <v>45161</v>
      </c>
      <c r="M265" s="177">
        <v>0.35416666666424135</v>
      </c>
      <c r="N265" s="169" t="s">
        <v>1374</v>
      </c>
      <c r="O265" s="169" t="s">
        <v>1375</v>
      </c>
      <c r="P265" s="172">
        <v>204</v>
      </c>
      <c r="Q265" s="172">
        <v>77.5</v>
      </c>
      <c r="R265" s="219"/>
      <c r="S265" s="219"/>
    </row>
    <row r="266" spans="1:19" x14ac:dyDescent="0.3">
      <c r="A266" s="154">
        <f t="shared" si="12"/>
        <v>21</v>
      </c>
      <c r="B266" s="154" t="str">
        <f t="shared" si="13"/>
        <v>21,22</v>
      </c>
      <c r="C266" s="143">
        <f t="shared" si="17"/>
        <v>21</v>
      </c>
      <c r="D266" s="169" t="s">
        <v>994</v>
      </c>
      <c r="E266" s="169" t="s">
        <v>2411</v>
      </c>
      <c r="F266" s="169" t="s">
        <v>995</v>
      </c>
      <c r="G266" s="169" t="s">
        <v>996</v>
      </c>
      <c r="H266" s="169" t="s">
        <v>1366</v>
      </c>
      <c r="I266" s="170">
        <v>45160.540972222225</v>
      </c>
      <c r="J266" s="169" t="s">
        <v>1376</v>
      </c>
      <c r="K266" s="174">
        <v>45161.446527777778</v>
      </c>
      <c r="L266" s="171">
        <v>45161</v>
      </c>
      <c r="M266" s="177">
        <v>0.44652777777810115</v>
      </c>
      <c r="N266" s="169" t="s">
        <v>1377</v>
      </c>
      <c r="O266" s="169" t="s">
        <v>1378</v>
      </c>
      <c r="P266" s="172">
        <v>265</v>
      </c>
      <c r="Q266" s="172">
        <v>189.8</v>
      </c>
      <c r="R266" s="219"/>
      <c r="S266" s="219"/>
    </row>
    <row r="267" spans="1:19" x14ac:dyDescent="0.3">
      <c r="A267" s="154">
        <f t="shared" si="12"/>
        <v>21</v>
      </c>
      <c r="B267" s="154" t="str">
        <f t="shared" si="13"/>
        <v>21,22</v>
      </c>
      <c r="C267" s="143">
        <f t="shared" si="17"/>
        <v>21</v>
      </c>
      <c r="D267" s="169" t="s">
        <v>994</v>
      </c>
      <c r="E267" s="169" t="s">
        <v>2411</v>
      </c>
      <c r="F267" s="169" t="s">
        <v>995</v>
      </c>
      <c r="G267" s="169" t="s">
        <v>996</v>
      </c>
      <c r="H267" s="169" t="s">
        <v>1366</v>
      </c>
      <c r="I267" s="170">
        <v>45160.540972222225</v>
      </c>
      <c r="J267" s="169" t="s">
        <v>1379</v>
      </c>
      <c r="K267" s="174">
        <v>45161.474999999999</v>
      </c>
      <c r="L267" s="171">
        <v>45161</v>
      </c>
      <c r="M267" s="177">
        <v>0.47499999999854481</v>
      </c>
      <c r="N267" s="169" t="s">
        <v>1380</v>
      </c>
      <c r="O267" s="169" t="s">
        <v>1381</v>
      </c>
      <c r="P267" s="172">
        <v>215</v>
      </c>
      <c r="Q267" s="172">
        <v>92.5</v>
      </c>
      <c r="R267" s="219"/>
      <c r="S267" s="219"/>
    </row>
    <row r="268" spans="1:19" x14ac:dyDescent="0.3">
      <c r="A268" s="154">
        <f t="shared" si="12"/>
        <v>21</v>
      </c>
      <c r="B268" s="154" t="str">
        <f t="shared" si="13"/>
        <v>21,22</v>
      </c>
      <c r="C268" s="143">
        <f t="shared" si="17"/>
        <v>21</v>
      </c>
      <c r="D268" s="169" t="s">
        <v>994</v>
      </c>
      <c r="E268" s="169" t="s">
        <v>2411</v>
      </c>
      <c r="F268" s="169" t="s">
        <v>995</v>
      </c>
      <c r="G268" s="169" t="s">
        <v>996</v>
      </c>
      <c r="H268" s="169" t="s">
        <v>1366</v>
      </c>
      <c r="I268" s="170">
        <v>45160.540972222225</v>
      </c>
      <c r="J268" s="169" t="s">
        <v>1382</v>
      </c>
      <c r="K268" s="174">
        <v>45161.474999999999</v>
      </c>
      <c r="L268" s="171">
        <v>45161</v>
      </c>
      <c r="M268" s="177">
        <v>0.47499999999854481</v>
      </c>
      <c r="N268" s="169" t="s">
        <v>1383</v>
      </c>
      <c r="O268" s="169" t="s">
        <v>1384</v>
      </c>
      <c r="P268" s="172">
        <v>245</v>
      </c>
      <c r="Q268" s="172">
        <v>129.4</v>
      </c>
      <c r="R268" s="219"/>
      <c r="S268" s="219"/>
    </row>
    <row r="269" spans="1:19" x14ac:dyDescent="0.3">
      <c r="A269" s="154">
        <f t="shared" si="12"/>
        <v>21</v>
      </c>
      <c r="B269" s="154" t="str">
        <f t="shared" si="13"/>
        <v>21,22</v>
      </c>
      <c r="C269" s="143">
        <f t="shared" si="17"/>
        <v>21</v>
      </c>
      <c r="D269" s="169" t="s">
        <v>994</v>
      </c>
      <c r="E269" s="169" t="s">
        <v>2411</v>
      </c>
      <c r="F269" s="169" t="s">
        <v>995</v>
      </c>
      <c r="G269" s="169" t="s">
        <v>996</v>
      </c>
      <c r="H269" s="169" t="s">
        <v>1366</v>
      </c>
      <c r="I269" s="170">
        <v>45160.540972222225</v>
      </c>
      <c r="J269" s="169" t="s">
        <v>1385</v>
      </c>
      <c r="K269" s="174">
        <v>45161.474999999999</v>
      </c>
      <c r="L269" s="171">
        <v>45161</v>
      </c>
      <c r="M269" s="177">
        <v>0.47499999999854481</v>
      </c>
      <c r="N269" s="169" t="s">
        <v>1386</v>
      </c>
      <c r="O269" s="169" t="s">
        <v>1387</v>
      </c>
      <c r="P269" s="172">
        <v>284</v>
      </c>
      <c r="Q269" s="172">
        <v>182.2</v>
      </c>
      <c r="R269" s="219"/>
      <c r="S269" s="219"/>
    </row>
    <row r="270" spans="1:19" x14ac:dyDescent="0.3">
      <c r="A270" s="154">
        <f t="shared" si="12"/>
        <v>21</v>
      </c>
      <c r="B270" s="154" t="str">
        <f t="shared" si="13"/>
        <v>21,22</v>
      </c>
      <c r="C270" s="143">
        <f t="shared" si="17"/>
        <v>21</v>
      </c>
      <c r="D270" s="169" t="s">
        <v>994</v>
      </c>
      <c r="E270" s="169" t="s">
        <v>2411</v>
      </c>
      <c r="F270" s="169" t="s">
        <v>995</v>
      </c>
      <c r="G270" s="169" t="s">
        <v>996</v>
      </c>
      <c r="H270" s="169" t="s">
        <v>1366</v>
      </c>
      <c r="I270" s="170">
        <v>45160.540972222225</v>
      </c>
      <c r="J270" s="169" t="s">
        <v>1388</v>
      </c>
      <c r="K270" s="174">
        <v>45161.474999999999</v>
      </c>
      <c r="L270" s="171">
        <v>45161</v>
      </c>
      <c r="M270" s="177">
        <v>0.47499999999854481</v>
      </c>
      <c r="N270" s="169" t="s">
        <v>1389</v>
      </c>
      <c r="O270" s="169" t="s">
        <v>1390</v>
      </c>
      <c r="P270" s="172">
        <v>228</v>
      </c>
      <c r="Q270" s="172">
        <v>100.7</v>
      </c>
      <c r="R270" s="219"/>
      <c r="S270" s="219"/>
    </row>
    <row r="271" spans="1:19" x14ac:dyDescent="0.3">
      <c r="A271" s="154">
        <f t="shared" si="12"/>
        <v>21</v>
      </c>
      <c r="B271" s="154" t="str">
        <f t="shared" si="13"/>
        <v>21,22</v>
      </c>
      <c r="C271" s="143">
        <f t="shared" si="17"/>
        <v>21</v>
      </c>
      <c r="D271" s="169" t="s">
        <v>994</v>
      </c>
      <c r="E271" s="169" t="s">
        <v>2411</v>
      </c>
      <c r="F271" s="169" t="s">
        <v>995</v>
      </c>
      <c r="G271" s="169" t="s">
        <v>996</v>
      </c>
      <c r="H271" s="169" t="s">
        <v>1366</v>
      </c>
      <c r="I271" s="170">
        <v>45160.540972222225</v>
      </c>
      <c r="J271" s="169" t="s">
        <v>1391</v>
      </c>
      <c r="K271" s="174">
        <v>45161.474999999999</v>
      </c>
      <c r="L271" s="171">
        <v>45161</v>
      </c>
      <c r="M271" s="177">
        <v>0.47499999999854481</v>
      </c>
      <c r="N271" s="169" t="s">
        <v>1392</v>
      </c>
      <c r="O271" s="169" t="s">
        <v>1393</v>
      </c>
      <c r="P271" s="172">
        <v>305</v>
      </c>
      <c r="Q271" s="172">
        <v>253.5</v>
      </c>
      <c r="R271" s="219"/>
      <c r="S271" s="219"/>
    </row>
    <row r="272" spans="1:19" x14ac:dyDescent="0.3">
      <c r="A272" s="154">
        <f t="shared" si="12"/>
        <v>21</v>
      </c>
      <c r="B272" s="154" t="str">
        <f t="shared" si="13"/>
        <v>21,22</v>
      </c>
      <c r="C272" s="143">
        <f t="shared" si="17"/>
        <v>21</v>
      </c>
      <c r="D272" s="169" t="s">
        <v>994</v>
      </c>
      <c r="E272" s="169" t="s">
        <v>2411</v>
      </c>
      <c r="F272" s="169" t="s">
        <v>995</v>
      </c>
      <c r="G272" s="169" t="s">
        <v>996</v>
      </c>
      <c r="H272" s="169" t="s">
        <v>1366</v>
      </c>
      <c r="I272" s="170">
        <v>45160.540972222225</v>
      </c>
      <c r="J272" s="169" t="s">
        <v>1394</v>
      </c>
      <c r="K272" s="174">
        <v>45161.536805555559</v>
      </c>
      <c r="L272" s="171">
        <v>45161</v>
      </c>
      <c r="M272" s="177">
        <v>0.53680555555911269</v>
      </c>
      <c r="N272" s="169" t="s">
        <v>1395</v>
      </c>
      <c r="O272" s="169" t="s">
        <v>1396</v>
      </c>
      <c r="P272" s="172">
        <v>359</v>
      </c>
      <c r="Q272" s="172">
        <v>441</v>
      </c>
      <c r="R272" s="220"/>
      <c r="S272" s="220"/>
    </row>
    <row r="273" spans="1:19" x14ac:dyDescent="0.3">
      <c r="A273" s="154">
        <f>C273-1</f>
        <v>21</v>
      </c>
      <c r="B273" s="154" t="str">
        <f t="shared" ref="B273:B336" si="18">A273&amp;","&amp;A273+1</f>
        <v>21,22</v>
      </c>
      <c r="C273" s="143">
        <f t="shared" si="17"/>
        <v>22</v>
      </c>
      <c r="D273" s="169" t="s">
        <v>994</v>
      </c>
      <c r="E273" s="169" t="s">
        <v>2411</v>
      </c>
      <c r="F273" s="169" t="s">
        <v>1059</v>
      </c>
      <c r="G273" s="169" t="s">
        <v>1060</v>
      </c>
      <c r="H273" s="169" t="s">
        <v>1408</v>
      </c>
      <c r="I273" s="170">
        <v>45160.540972222225</v>
      </c>
      <c r="J273" s="169" t="s">
        <v>1367</v>
      </c>
      <c r="K273" s="174">
        <v>45160.540972222225</v>
      </c>
      <c r="L273" s="171">
        <v>45160</v>
      </c>
      <c r="M273" s="177">
        <v>0.54097222222480923</v>
      </c>
      <c r="N273" s="169" t="s">
        <v>1409</v>
      </c>
      <c r="O273" s="169" t="s">
        <v>1369</v>
      </c>
      <c r="P273" s="172">
        <v>224</v>
      </c>
      <c r="Q273" s="172">
        <v>126.8</v>
      </c>
      <c r="R273" s="231" t="s">
        <v>2515</v>
      </c>
      <c r="S273" s="231" t="s">
        <v>2506</v>
      </c>
    </row>
    <row r="274" spans="1:19" x14ac:dyDescent="0.3">
      <c r="A274" s="154">
        <f t="shared" ref="A274:A282" si="19">C274-1</f>
        <v>21</v>
      </c>
      <c r="B274" s="154" t="str">
        <f t="shared" si="18"/>
        <v>21,22</v>
      </c>
      <c r="C274" s="143">
        <f t="shared" si="17"/>
        <v>22</v>
      </c>
      <c r="D274" s="169" t="s">
        <v>994</v>
      </c>
      <c r="E274" s="169" t="s">
        <v>2411</v>
      </c>
      <c r="F274" s="169" t="s">
        <v>1059</v>
      </c>
      <c r="G274" s="169" t="s">
        <v>1060</v>
      </c>
      <c r="H274" s="169" t="s">
        <v>1408</v>
      </c>
      <c r="I274" s="170">
        <v>45160.540972222225</v>
      </c>
      <c r="J274" s="169" t="s">
        <v>1370</v>
      </c>
      <c r="K274" s="174">
        <v>45160.616666666669</v>
      </c>
      <c r="L274" s="171">
        <v>45160</v>
      </c>
      <c r="M274" s="177">
        <v>0.61666666666860692</v>
      </c>
      <c r="N274" s="169" t="s">
        <v>1410</v>
      </c>
      <c r="O274" s="169" t="s">
        <v>1372</v>
      </c>
      <c r="P274" s="172">
        <v>330</v>
      </c>
      <c r="Q274" s="172">
        <v>356.5</v>
      </c>
      <c r="R274" s="219"/>
      <c r="S274" s="219"/>
    </row>
    <row r="275" spans="1:19" x14ac:dyDescent="0.3">
      <c r="A275" s="154">
        <f t="shared" si="19"/>
        <v>21</v>
      </c>
      <c r="B275" s="154" t="str">
        <f t="shared" si="18"/>
        <v>21,22</v>
      </c>
      <c r="C275" s="143">
        <f t="shared" si="17"/>
        <v>22</v>
      </c>
      <c r="D275" s="169" t="s">
        <v>994</v>
      </c>
      <c r="E275" s="169" t="s">
        <v>2411</v>
      </c>
      <c r="F275" s="169" t="s">
        <v>1059</v>
      </c>
      <c r="G275" s="169" t="s">
        <v>1060</v>
      </c>
      <c r="H275" s="169" t="s">
        <v>1408</v>
      </c>
      <c r="I275" s="170">
        <v>45160.540972222225</v>
      </c>
      <c r="J275" s="169" t="s">
        <v>1373</v>
      </c>
      <c r="K275" s="174">
        <v>45161.354166666664</v>
      </c>
      <c r="L275" s="171">
        <v>45161</v>
      </c>
      <c r="M275" s="177">
        <v>0.35416666666424135</v>
      </c>
      <c r="N275" s="169" t="s">
        <v>1411</v>
      </c>
      <c r="O275" s="169" t="s">
        <v>1375</v>
      </c>
      <c r="P275" s="172">
        <v>204</v>
      </c>
      <c r="Q275" s="172">
        <v>77.5</v>
      </c>
      <c r="R275" s="219"/>
      <c r="S275" s="219"/>
    </row>
    <row r="276" spans="1:19" x14ac:dyDescent="0.3">
      <c r="A276" s="154">
        <f t="shared" si="19"/>
        <v>21</v>
      </c>
      <c r="B276" s="154" t="str">
        <f t="shared" si="18"/>
        <v>21,22</v>
      </c>
      <c r="C276" s="143">
        <f t="shared" si="17"/>
        <v>22</v>
      </c>
      <c r="D276" s="169" t="s">
        <v>994</v>
      </c>
      <c r="E276" s="169" t="s">
        <v>2411</v>
      </c>
      <c r="F276" s="169" t="s">
        <v>1059</v>
      </c>
      <c r="G276" s="169" t="s">
        <v>1060</v>
      </c>
      <c r="H276" s="169" t="s">
        <v>1408</v>
      </c>
      <c r="I276" s="170">
        <v>45160.540972222225</v>
      </c>
      <c r="J276" s="169" t="s">
        <v>1376</v>
      </c>
      <c r="K276" s="174">
        <v>45161.446527777778</v>
      </c>
      <c r="L276" s="171">
        <v>45161</v>
      </c>
      <c r="M276" s="177">
        <v>0.44652777777810115</v>
      </c>
      <c r="N276" s="169" t="s">
        <v>1412</v>
      </c>
      <c r="O276" s="169" t="s">
        <v>1378</v>
      </c>
      <c r="P276" s="172">
        <v>265</v>
      </c>
      <c r="Q276" s="172">
        <v>189.8</v>
      </c>
      <c r="R276" s="219"/>
      <c r="S276" s="219"/>
    </row>
    <row r="277" spans="1:19" x14ac:dyDescent="0.3">
      <c r="A277" s="154">
        <f t="shared" si="19"/>
        <v>21</v>
      </c>
      <c r="B277" s="154" t="str">
        <f t="shared" si="18"/>
        <v>21,22</v>
      </c>
      <c r="C277" s="143">
        <f t="shared" si="17"/>
        <v>22</v>
      </c>
      <c r="D277" s="169" t="s">
        <v>994</v>
      </c>
      <c r="E277" s="169" t="s">
        <v>2411</v>
      </c>
      <c r="F277" s="169" t="s">
        <v>1059</v>
      </c>
      <c r="G277" s="169" t="s">
        <v>1060</v>
      </c>
      <c r="H277" s="169" t="s">
        <v>1408</v>
      </c>
      <c r="I277" s="170">
        <v>45160.540972222225</v>
      </c>
      <c r="J277" s="169" t="s">
        <v>1379</v>
      </c>
      <c r="K277" s="174">
        <v>45161.474999999999</v>
      </c>
      <c r="L277" s="171">
        <v>45161</v>
      </c>
      <c r="M277" s="177">
        <v>0.47499999999854481</v>
      </c>
      <c r="N277" s="169" t="s">
        <v>1413</v>
      </c>
      <c r="O277" s="169" t="s">
        <v>1381</v>
      </c>
      <c r="P277" s="172">
        <v>215</v>
      </c>
      <c r="Q277" s="172">
        <v>92.5</v>
      </c>
      <c r="R277" s="219"/>
      <c r="S277" s="219"/>
    </row>
    <row r="278" spans="1:19" x14ac:dyDescent="0.3">
      <c r="A278" s="154">
        <f t="shared" si="19"/>
        <v>21</v>
      </c>
      <c r="B278" s="154" t="str">
        <f t="shared" si="18"/>
        <v>21,22</v>
      </c>
      <c r="C278" s="143">
        <f t="shared" si="17"/>
        <v>22</v>
      </c>
      <c r="D278" s="169" t="s">
        <v>994</v>
      </c>
      <c r="E278" s="169" t="s">
        <v>2411</v>
      </c>
      <c r="F278" s="169" t="s">
        <v>1059</v>
      </c>
      <c r="G278" s="169" t="s">
        <v>1060</v>
      </c>
      <c r="H278" s="169" t="s">
        <v>1408</v>
      </c>
      <c r="I278" s="170">
        <v>45160.540972222225</v>
      </c>
      <c r="J278" s="169" t="s">
        <v>1382</v>
      </c>
      <c r="K278" s="174">
        <v>45161.474999999999</v>
      </c>
      <c r="L278" s="171">
        <v>45161</v>
      </c>
      <c r="M278" s="177">
        <v>0.47499999999854481</v>
      </c>
      <c r="N278" s="169" t="s">
        <v>1414</v>
      </c>
      <c r="O278" s="169" t="s">
        <v>1384</v>
      </c>
      <c r="P278" s="172">
        <v>245</v>
      </c>
      <c r="Q278" s="172">
        <v>129.4</v>
      </c>
      <c r="R278" s="219"/>
      <c r="S278" s="219"/>
    </row>
    <row r="279" spans="1:19" x14ac:dyDescent="0.3">
      <c r="A279" s="154">
        <f t="shared" si="19"/>
        <v>21</v>
      </c>
      <c r="B279" s="154" t="str">
        <f t="shared" si="18"/>
        <v>21,22</v>
      </c>
      <c r="C279" s="143">
        <f t="shared" si="17"/>
        <v>22</v>
      </c>
      <c r="D279" s="169" t="s">
        <v>994</v>
      </c>
      <c r="E279" s="169" t="s">
        <v>2411</v>
      </c>
      <c r="F279" s="169" t="s">
        <v>1059</v>
      </c>
      <c r="G279" s="169" t="s">
        <v>1060</v>
      </c>
      <c r="H279" s="169" t="s">
        <v>1408</v>
      </c>
      <c r="I279" s="170">
        <v>45160.540972222225</v>
      </c>
      <c r="J279" s="169" t="s">
        <v>1385</v>
      </c>
      <c r="K279" s="174">
        <v>45161.474999999999</v>
      </c>
      <c r="L279" s="171">
        <v>45161</v>
      </c>
      <c r="M279" s="177">
        <v>0.47499999999854481</v>
      </c>
      <c r="N279" s="169" t="s">
        <v>1415</v>
      </c>
      <c r="O279" s="169" t="s">
        <v>1387</v>
      </c>
      <c r="P279" s="172">
        <v>284</v>
      </c>
      <c r="Q279" s="172">
        <v>182.2</v>
      </c>
      <c r="R279" s="219"/>
      <c r="S279" s="219"/>
    </row>
    <row r="280" spans="1:19" x14ac:dyDescent="0.3">
      <c r="A280" s="154">
        <f t="shared" si="19"/>
        <v>21</v>
      </c>
      <c r="B280" s="154" t="str">
        <f t="shared" si="18"/>
        <v>21,22</v>
      </c>
      <c r="C280" s="143">
        <f t="shared" si="17"/>
        <v>22</v>
      </c>
      <c r="D280" s="169" t="s">
        <v>994</v>
      </c>
      <c r="E280" s="169" t="s">
        <v>2411</v>
      </c>
      <c r="F280" s="169" t="s">
        <v>1059</v>
      </c>
      <c r="G280" s="169" t="s">
        <v>1060</v>
      </c>
      <c r="H280" s="169" t="s">
        <v>1408</v>
      </c>
      <c r="I280" s="170">
        <v>45160.540972222225</v>
      </c>
      <c r="J280" s="169" t="s">
        <v>1388</v>
      </c>
      <c r="K280" s="174">
        <v>45161.474999999999</v>
      </c>
      <c r="L280" s="171">
        <v>45161</v>
      </c>
      <c r="M280" s="177">
        <v>0.47499999999854481</v>
      </c>
      <c r="N280" s="169" t="s">
        <v>1416</v>
      </c>
      <c r="O280" s="169" t="s">
        <v>1390</v>
      </c>
      <c r="P280" s="172">
        <v>228</v>
      </c>
      <c r="Q280" s="172">
        <v>100.7</v>
      </c>
      <c r="R280" s="219"/>
      <c r="S280" s="219"/>
    </row>
    <row r="281" spans="1:19" x14ac:dyDescent="0.3">
      <c r="A281" s="154">
        <f t="shared" si="19"/>
        <v>21</v>
      </c>
      <c r="B281" s="154" t="str">
        <f t="shared" si="18"/>
        <v>21,22</v>
      </c>
      <c r="C281" s="143">
        <f t="shared" si="17"/>
        <v>22</v>
      </c>
      <c r="D281" s="169" t="s">
        <v>994</v>
      </c>
      <c r="E281" s="169" t="s">
        <v>2411</v>
      </c>
      <c r="F281" s="169" t="s">
        <v>1059</v>
      </c>
      <c r="G281" s="169" t="s">
        <v>1060</v>
      </c>
      <c r="H281" s="169" t="s">
        <v>1408</v>
      </c>
      <c r="I281" s="170">
        <v>45160.540972222225</v>
      </c>
      <c r="J281" s="169" t="s">
        <v>1391</v>
      </c>
      <c r="K281" s="174">
        <v>45161.474999999999</v>
      </c>
      <c r="L281" s="171">
        <v>45161</v>
      </c>
      <c r="M281" s="177">
        <v>0.47499999999854481</v>
      </c>
      <c r="N281" s="169" t="s">
        <v>1417</v>
      </c>
      <c r="O281" s="169" t="s">
        <v>1393</v>
      </c>
      <c r="P281" s="172">
        <v>305</v>
      </c>
      <c r="Q281" s="172">
        <v>253.5</v>
      </c>
      <c r="R281" s="219"/>
      <c r="S281" s="219"/>
    </row>
    <row r="282" spans="1:19" x14ac:dyDescent="0.3">
      <c r="A282" s="154">
        <f t="shared" si="19"/>
        <v>21</v>
      </c>
      <c r="B282" s="154" t="str">
        <f t="shared" si="18"/>
        <v>21,22</v>
      </c>
      <c r="C282" s="143">
        <f t="shared" si="17"/>
        <v>22</v>
      </c>
      <c r="D282" s="169" t="s">
        <v>994</v>
      </c>
      <c r="E282" s="169" t="s">
        <v>2411</v>
      </c>
      <c r="F282" s="169" t="s">
        <v>1059</v>
      </c>
      <c r="G282" s="169" t="s">
        <v>1060</v>
      </c>
      <c r="H282" s="169" t="s">
        <v>1408</v>
      </c>
      <c r="I282" s="170">
        <v>45160.540972222225</v>
      </c>
      <c r="J282" s="169" t="s">
        <v>1394</v>
      </c>
      <c r="K282" s="174">
        <v>45161.536805555559</v>
      </c>
      <c r="L282" s="171">
        <v>45161</v>
      </c>
      <c r="M282" s="177">
        <v>0.53680555555911269</v>
      </c>
      <c r="N282" s="169" t="s">
        <v>1418</v>
      </c>
      <c r="O282" s="169" t="s">
        <v>1396</v>
      </c>
      <c r="P282" s="172">
        <v>359</v>
      </c>
      <c r="Q282" s="172">
        <v>441</v>
      </c>
      <c r="R282" s="220"/>
      <c r="S282" s="220"/>
    </row>
    <row r="283" spans="1:19" x14ac:dyDescent="0.3">
      <c r="A283" s="154">
        <f t="shared" ref="A283:A332" si="20">C283</f>
        <v>23</v>
      </c>
      <c r="B283" s="154" t="str">
        <f t="shared" si="18"/>
        <v>23,24</v>
      </c>
      <c r="C283" s="143">
        <f t="shared" si="17"/>
        <v>23</v>
      </c>
      <c r="D283" s="169" t="s">
        <v>994</v>
      </c>
      <c r="E283" s="169" t="s">
        <v>2412</v>
      </c>
      <c r="F283" s="169" t="s">
        <v>995</v>
      </c>
      <c r="G283" s="169" t="s">
        <v>996</v>
      </c>
      <c r="H283" s="169" t="s">
        <v>1450</v>
      </c>
      <c r="I283" s="170">
        <v>45160.587500000001</v>
      </c>
      <c r="J283" s="169" t="s">
        <v>1451</v>
      </c>
      <c r="K283" s="174">
        <v>45160.587500000001</v>
      </c>
      <c r="L283" s="171">
        <v>45160</v>
      </c>
      <c r="M283" s="177">
        <v>0.58750000000145519</v>
      </c>
      <c r="N283" s="169" t="s">
        <v>1452</v>
      </c>
      <c r="O283" s="169" t="s">
        <v>1453</v>
      </c>
      <c r="P283" s="172">
        <v>370</v>
      </c>
      <c r="Q283" s="172">
        <v>487</v>
      </c>
      <c r="R283" s="231" t="s">
        <v>2516</v>
      </c>
      <c r="S283" s="231" t="s">
        <v>2506</v>
      </c>
    </row>
    <row r="284" spans="1:19" x14ac:dyDescent="0.3">
      <c r="A284" s="154">
        <f t="shared" si="20"/>
        <v>23</v>
      </c>
      <c r="B284" s="154" t="str">
        <f t="shared" si="18"/>
        <v>23,24</v>
      </c>
      <c r="C284" s="143">
        <f t="shared" si="17"/>
        <v>23</v>
      </c>
      <c r="D284" s="169" t="s">
        <v>994</v>
      </c>
      <c r="E284" s="169" t="s">
        <v>2412</v>
      </c>
      <c r="F284" s="169" t="s">
        <v>995</v>
      </c>
      <c r="G284" s="169" t="s">
        <v>996</v>
      </c>
      <c r="H284" s="169" t="s">
        <v>1450</v>
      </c>
      <c r="I284" s="170">
        <v>45160.587500000001</v>
      </c>
      <c r="J284" s="169" t="s">
        <v>1454</v>
      </c>
      <c r="K284" s="174">
        <v>45161.446527777778</v>
      </c>
      <c r="L284" s="171">
        <v>45161</v>
      </c>
      <c r="M284" s="177">
        <v>0.44652777777810115</v>
      </c>
      <c r="N284" s="169" t="s">
        <v>1455</v>
      </c>
      <c r="O284" s="169" t="s">
        <v>1456</v>
      </c>
      <c r="P284" s="172">
        <v>257</v>
      </c>
      <c r="Q284" s="172">
        <v>165.5</v>
      </c>
      <c r="R284" s="219"/>
      <c r="S284" s="219"/>
    </row>
    <row r="285" spans="1:19" x14ac:dyDescent="0.3">
      <c r="A285" s="154">
        <f t="shared" si="20"/>
        <v>23</v>
      </c>
      <c r="B285" s="154" t="str">
        <f t="shared" si="18"/>
        <v>23,24</v>
      </c>
      <c r="C285" s="143">
        <f t="shared" si="17"/>
        <v>23</v>
      </c>
      <c r="D285" s="169" t="s">
        <v>994</v>
      </c>
      <c r="E285" s="169" t="s">
        <v>2412</v>
      </c>
      <c r="F285" s="169" t="s">
        <v>995</v>
      </c>
      <c r="G285" s="169" t="s">
        <v>996</v>
      </c>
      <c r="H285" s="169" t="s">
        <v>1450</v>
      </c>
      <c r="I285" s="170">
        <v>45160.587500000001</v>
      </c>
      <c r="J285" s="169" t="s">
        <v>1457</v>
      </c>
      <c r="K285" s="174">
        <v>45161.446527777778</v>
      </c>
      <c r="L285" s="171">
        <v>45161</v>
      </c>
      <c r="M285" s="177">
        <v>0.44652777777810115</v>
      </c>
      <c r="N285" s="169" t="s">
        <v>1458</v>
      </c>
      <c r="O285" s="169" t="s">
        <v>1459</v>
      </c>
      <c r="P285" s="172">
        <v>278</v>
      </c>
      <c r="Q285" s="172">
        <v>158.19999999999999</v>
      </c>
      <c r="R285" s="219"/>
      <c r="S285" s="219"/>
    </row>
    <row r="286" spans="1:19" x14ac:dyDescent="0.3">
      <c r="A286" s="154">
        <f t="shared" si="20"/>
        <v>23</v>
      </c>
      <c r="B286" s="154" t="str">
        <f t="shared" si="18"/>
        <v>23,24</v>
      </c>
      <c r="C286" s="143">
        <f t="shared" si="17"/>
        <v>23</v>
      </c>
      <c r="D286" s="169" t="s">
        <v>994</v>
      </c>
      <c r="E286" s="169" t="s">
        <v>2412</v>
      </c>
      <c r="F286" s="169" t="s">
        <v>995</v>
      </c>
      <c r="G286" s="169" t="s">
        <v>996</v>
      </c>
      <c r="H286" s="169" t="s">
        <v>1450</v>
      </c>
      <c r="I286" s="170">
        <v>45160.587500000001</v>
      </c>
      <c r="J286" s="169" t="s">
        <v>1460</v>
      </c>
      <c r="K286" s="174">
        <v>45161.474999999999</v>
      </c>
      <c r="L286" s="171">
        <v>45161</v>
      </c>
      <c r="M286" s="177">
        <v>0.47499999999854481</v>
      </c>
      <c r="N286" s="169" t="s">
        <v>1461</v>
      </c>
      <c r="O286" s="169" t="s">
        <v>1462</v>
      </c>
      <c r="P286" s="172">
        <v>246</v>
      </c>
      <c r="Q286" s="172">
        <v>138.5</v>
      </c>
      <c r="R286" s="219"/>
      <c r="S286" s="219"/>
    </row>
    <row r="287" spans="1:19" x14ac:dyDescent="0.3">
      <c r="A287" s="154">
        <f t="shared" si="20"/>
        <v>23</v>
      </c>
      <c r="B287" s="154" t="str">
        <f t="shared" si="18"/>
        <v>23,24</v>
      </c>
      <c r="C287" s="143">
        <f t="shared" si="17"/>
        <v>23</v>
      </c>
      <c r="D287" s="169" t="s">
        <v>994</v>
      </c>
      <c r="E287" s="169" t="s">
        <v>2412</v>
      </c>
      <c r="F287" s="169" t="s">
        <v>995</v>
      </c>
      <c r="G287" s="169" t="s">
        <v>996</v>
      </c>
      <c r="H287" s="169" t="s">
        <v>1450</v>
      </c>
      <c r="I287" s="170">
        <v>45160.587500000001</v>
      </c>
      <c r="J287" s="169" t="s">
        <v>1463</v>
      </c>
      <c r="K287" s="174">
        <v>45161.474999999999</v>
      </c>
      <c r="L287" s="171">
        <v>45161</v>
      </c>
      <c r="M287" s="177">
        <v>0.47499999999854481</v>
      </c>
      <c r="N287" s="169" t="s">
        <v>1464</v>
      </c>
      <c r="O287" s="169" t="s">
        <v>1465</v>
      </c>
      <c r="P287" s="172">
        <v>304</v>
      </c>
      <c r="Q287" s="172">
        <v>241.5</v>
      </c>
      <c r="R287" s="219"/>
      <c r="S287" s="219"/>
    </row>
    <row r="288" spans="1:19" x14ac:dyDescent="0.3">
      <c r="A288" s="154">
        <f t="shared" si="20"/>
        <v>23</v>
      </c>
      <c r="B288" s="154" t="str">
        <f t="shared" si="18"/>
        <v>23,24</v>
      </c>
      <c r="C288" s="143">
        <f t="shared" si="17"/>
        <v>23</v>
      </c>
      <c r="D288" s="169" t="s">
        <v>994</v>
      </c>
      <c r="E288" s="169" t="s">
        <v>2412</v>
      </c>
      <c r="F288" s="169" t="s">
        <v>995</v>
      </c>
      <c r="G288" s="169" t="s">
        <v>996</v>
      </c>
      <c r="H288" s="169" t="s">
        <v>1450</v>
      </c>
      <c r="I288" s="170">
        <v>45160.587500000001</v>
      </c>
      <c r="J288" s="169" t="s">
        <v>1466</v>
      </c>
      <c r="K288" s="174">
        <v>45161.474999999999</v>
      </c>
      <c r="L288" s="171">
        <v>45161</v>
      </c>
      <c r="M288" s="177">
        <v>0.47499999999854481</v>
      </c>
      <c r="N288" s="169" t="s">
        <v>1467</v>
      </c>
      <c r="O288" s="169" t="s">
        <v>1468</v>
      </c>
      <c r="P288" s="172">
        <v>215</v>
      </c>
      <c r="Q288" s="172">
        <v>93.2</v>
      </c>
      <c r="R288" s="219"/>
      <c r="S288" s="219"/>
    </row>
    <row r="289" spans="1:19" x14ac:dyDescent="0.3">
      <c r="A289" s="154">
        <f t="shared" si="20"/>
        <v>23</v>
      </c>
      <c r="B289" s="154" t="str">
        <f t="shared" si="18"/>
        <v>23,24</v>
      </c>
      <c r="C289" s="143">
        <f t="shared" si="17"/>
        <v>23</v>
      </c>
      <c r="D289" s="169" t="s">
        <v>994</v>
      </c>
      <c r="E289" s="169" t="s">
        <v>2412</v>
      </c>
      <c r="F289" s="169" t="s">
        <v>995</v>
      </c>
      <c r="G289" s="169" t="s">
        <v>996</v>
      </c>
      <c r="H289" s="169" t="s">
        <v>1450</v>
      </c>
      <c r="I289" s="170">
        <v>45160.587500000001</v>
      </c>
      <c r="J289" s="169" t="s">
        <v>1469</v>
      </c>
      <c r="K289" s="174">
        <v>45161.512499999997</v>
      </c>
      <c r="L289" s="171">
        <v>45161</v>
      </c>
      <c r="M289" s="177">
        <v>0.51249999999708962</v>
      </c>
      <c r="N289" s="169" t="s">
        <v>1470</v>
      </c>
      <c r="O289" s="169" t="s">
        <v>1471</v>
      </c>
      <c r="P289" s="172">
        <v>229</v>
      </c>
      <c r="Q289" s="172">
        <v>116.6</v>
      </c>
      <c r="R289" s="219"/>
      <c r="S289" s="219"/>
    </row>
    <row r="290" spans="1:19" x14ac:dyDescent="0.3">
      <c r="A290" s="154">
        <f t="shared" si="20"/>
        <v>23</v>
      </c>
      <c r="B290" s="154" t="str">
        <f t="shared" si="18"/>
        <v>23,24</v>
      </c>
      <c r="C290" s="143">
        <f t="shared" si="17"/>
        <v>23</v>
      </c>
      <c r="D290" s="169" t="s">
        <v>994</v>
      </c>
      <c r="E290" s="169" t="s">
        <v>2412</v>
      </c>
      <c r="F290" s="169" t="s">
        <v>995</v>
      </c>
      <c r="G290" s="169" t="s">
        <v>996</v>
      </c>
      <c r="H290" s="169" t="s">
        <v>1450</v>
      </c>
      <c r="I290" s="170">
        <v>45160.587500000001</v>
      </c>
      <c r="J290" s="169" t="s">
        <v>1472</v>
      </c>
      <c r="K290" s="174">
        <v>45161.563888888886</v>
      </c>
      <c r="L290" s="171">
        <v>45161</v>
      </c>
      <c r="M290" s="177">
        <v>0.56388888888614019</v>
      </c>
      <c r="N290" s="169" t="s">
        <v>1473</v>
      </c>
      <c r="O290" s="169" t="s">
        <v>1474</v>
      </c>
      <c r="P290" s="172">
        <v>332</v>
      </c>
      <c r="Q290" s="172">
        <v>325.5</v>
      </c>
      <c r="R290" s="219"/>
      <c r="S290" s="219"/>
    </row>
    <row r="291" spans="1:19" x14ac:dyDescent="0.3">
      <c r="A291" s="154">
        <f t="shared" si="20"/>
        <v>23</v>
      </c>
      <c r="B291" s="154" t="str">
        <f t="shared" si="18"/>
        <v>23,24</v>
      </c>
      <c r="C291" s="143">
        <f t="shared" si="17"/>
        <v>23</v>
      </c>
      <c r="D291" s="169" t="s">
        <v>994</v>
      </c>
      <c r="E291" s="169" t="s">
        <v>2412</v>
      </c>
      <c r="F291" s="169" t="s">
        <v>995</v>
      </c>
      <c r="G291" s="169" t="s">
        <v>996</v>
      </c>
      <c r="H291" s="169" t="s">
        <v>1450</v>
      </c>
      <c r="I291" s="170">
        <v>45160.587500000001</v>
      </c>
      <c r="J291" s="169" t="s">
        <v>1475</v>
      </c>
      <c r="K291" s="174">
        <v>45161.563888888886</v>
      </c>
      <c r="L291" s="171">
        <v>45161</v>
      </c>
      <c r="M291" s="177">
        <v>0.56388888888614019</v>
      </c>
      <c r="N291" s="169" t="s">
        <v>1476</v>
      </c>
      <c r="O291" s="169" t="s">
        <v>1477</v>
      </c>
      <c r="P291" s="172">
        <v>206</v>
      </c>
      <c r="Q291" s="172">
        <v>79.7</v>
      </c>
      <c r="R291" s="219"/>
      <c r="S291" s="219"/>
    </row>
    <row r="292" spans="1:19" x14ac:dyDescent="0.3">
      <c r="A292" s="154">
        <f t="shared" si="20"/>
        <v>23</v>
      </c>
      <c r="B292" s="154" t="str">
        <f t="shared" si="18"/>
        <v>23,24</v>
      </c>
      <c r="C292" s="143">
        <f t="shared" si="17"/>
        <v>23</v>
      </c>
      <c r="D292" s="169" t="s">
        <v>994</v>
      </c>
      <c r="E292" s="169" t="s">
        <v>2412</v>
      </c>
      <c r="F292" s="169" t="s">
        <v>995</v>
      </c>
      <c r="G292" s="169" t="s">
        <v>996</v>
      </c>
      <c r="H292" s="169" t="s">
        <v>1450</v>
      </c>
      <c r="I292" s="170">
        <v>45160.587500000001</v>
      </c>
      <c r="J292" s="169" t="s">
        <v>1478</v>
      </c>
      <c r="K292" s="174">
        <v>45161.594444444447</v>
      </c>
      <c r="L292" s="171">
        <v>45161</v>
      </c>
      <c r="M292" s="177">
        <v>0.59444444444670808</v>
      </c>
      <c r="N292" s="169" t="s">
        <v>1479</v>
      </c>
      <c r="O292" s="169" t="s">
        <v>1480</v>
      </c>
      <c r="P292" s="172">
        <v>224</v>
      </c>
      <c r="Q292" s="172">
        <v>103.4</v>
      </c>
      <c r="R292" s="220"/>
      <c r="S292" s="220"/>
    </row>
    <row r="293" spans="1:19" x14ac:dyDescent="0.3">
      <c r="A293" s="154">
        <f>C293-1</f>
        <v>23</v>
      </c>
      <c r="B293" s="154" t="str">
        <f t="shared" si="18"/>
        <v>23,24</v>
      </c>
      <c r="C293" s="143">
        <f t="shared" si="17"/>
        <v>24</v>
      </c>
      <c r="D293" s="169" t="s">
        <v>994</v>
      </c>
      <c r="E293" s="169" t="s">
        <v>2412</v>
      </c>
      <c r="F293" s="169" t="s">
        <v>1059</v>
      </c>
      <c r="G293" s="169" t="s">
        <v>1060</v>
      </c>
      <c r="H293" s="169" t="s">
        <v>1492</v>
      </c>
      <c r="I293" s="170">
        <v>45160.587500000001</v>
      </c>
      <c r="J293" s="169" t="s">
        <v>1451</v>
      </c>
      <c r="K293" s="174">
        <v>45160.587500000001</v>
      </c>
      <c r="L293" s="171">
        <v>45160</v>
      </c>
      <c r="M293" s="177">
        <v>0.58750000000145519</v>
      </c>
      <c r="N293" s="169" t="s">
        <v>1493</v>
      </c>
      <c r="O293" s="169" t="s">
        <v>1453</v>
      </c>
      <c r="P293" s="172">
        <v>370</v>
      </c>
      <c r="Q293" s="172">
        <v>487</v>
      </c>
      <c r="R293" s="231" t="s">
        <v>2517</v>
      </c>
      <c r="S293" s="231" t="s">
        <v>2506</v>
      </c>
    </row>
    <row r="294" spans="1:19" x14ac:dyDescent="0.3">
      <c r="A294" s="154">
        <f t="shared" ref="A294:A302" si="21">C294-1</f>
        <v>23</v>
      </c>
      <c r="B294" s="154" t="str">
        <f t="shared" si="18"/>
        <v>23,24</v>
      </c>
      <c r="C294" s="143">
        <f t="shared" si="17"/>
        <v>24</v>
      </c>
      <c r="D294" s="169" t="s">
        <v>994</v>
      </c>
      <c r="E294" s="169" t="s">
        <v>2412</v>
      </c>
      <c r="F294" s="169" t="s">
        <v>1059</v>
      </c>
      <c r="G294" s="169" t="s">
        <v>1060</v>
      </c>
      <c r="H294" s="169" t="s">
        <v>1492</v>
      </c>
      <c r="I294" s="170">
        <v>45160.587500000001</v>
      </c>
      <c r="J294" s="169" t="s">
        <v>1454</v>
      </c>
      <c r="K294" s="174">
        <v>45161.446527777778</v>
      </c>
      <c r="L294" s="171">
        <v>45161</v>
      </c>
      <c r="M294" s="177">
        <v>0.44652777777810115</v>
      </c>
      <c r="N294" s="169" t="s">
        <v>1494</v>
      </c>
      <c r="O294" s="169" t="s">
        <v>1456</v>
      </c>
      <c r="P294" s="172">
        <v>257</v>
      </c>
      <c r="Q294" s="172">
        <v>165.5</v>
      </c>
      <c r="R294" s="219"/>
      <c r="S294" s="219"/>
    </row>
    <row r="295" spans="1:19" x14ac:dyDescent="0.3">
      <c r="A295" s="154">
        <f t="shared" si="21"/>
        <v>23</v>
      </c>
      <c r="B295" s="154" t="str">
        <f t="shared" si="18"/>
        <v>23,24</v>
      </c>
      <c r="C295" s="143">
        <f t="shared" si="17"/>
        <v>24</v>
      </c>
      <c r="D295" s="169" t="s">
        <v>994</v>
      </c>
      <c r="E295" s="169" t="s">
        <v>2412</v>
      </c>
      <c r="F295" s="169" t="s">
        <v>1059</v>
      </c>
      <c r="G295" s="169" t="s">
        <v>1060</v>
      </c>
      <c r="H295" s="169" t="s">
        <v>1492</v>
      </c>
      <c r="I295" s="170">
        <v>45160.587500000001</v>
      </c>
      <c r="J295" s="169" t="s">
        <v>1457</v>
      </c>
      <c r="K295" s="174">
        <v>45161.446527777778</v>
      </c>
      <c r="L295" s="171">
        <v>45161</v>
      </c>
      <c r="M295" s="177">
        <v>0.44652777777810115</v>
      </c>
      <c r="N295" s="169" t="s">
        <v>1495</v>
      </c>
      <c r="O295" s="169" t="s">
        <v>1459</v>
      </c>
      <c r="P295" s="172">
        <v>278</v>
      </c>
      <c r="Q295" s="172">
        <v>158.19999999999999</v>
      </c>
      <c r="R295" s="219"/>
      <c r="S295" s="219"/>
    </row>
    <row r="296" spans="1:19" x14ac:dyDescent="0.3">
      <c r="A296" s="154">
        <f t="shared" si="21"/>
        <v>23</v>
      </c>
      <c r="B296" s="154" t="str">
        <f t="shared" si="18"/>
        <v>23,24</v>
      </c>
      <c r="C296" s="143">
        <f t="shared" si="17"/>
        <v>24</v>
      </c>
      <c r="D296" s="169" t="s">
        <v>994</v>
      </c>
      <c r="E296" s="169" t="s">
        <v>2412</v>
      </c>
      <c r="F296" s="169" t="s">
        <v>1059</v>
      </c>
      <c r="G296" s="169" t="s">
        <v>1060</v>
      </c>
      <c r="H296" s="169" t="s">
        <v>1492</v>
      </c>
      <c r="I296" s="170">
        <v>45160.587500000001</v>
      </c>
      <c r="J296" s="169" t="s">
        <v>1460</v>
      </c>
      <c r="K296" s="174">
        <v>45161.474999999999</v>
      </c>
      <c r="L296" s="171">
        <v>45161</v>
      </c>
      <c r="M296" s="177">
        <v>0.47499999999854481</v>
      </c>
      <c r="N296" s="169" t="s">
        <v>1496</v>
      </c>
      <c r="O296" s="169" t="s">
        <v>1462</v>
      </c>
      <c r="P296" s="172">
        <v>246</v>
      </c>
      <c r="Q296" s="172">
        <v>138.5</v>
      </c>
      <c r="R296" s="219"/>
      <c r="S296" s="219"/>
    </row>
    <row r="297" spans="1:19" x14ac:dyDescent="0.3">
      <c r="A297" s="154">
        <f t="shared" si="21"/>
        <v>23</v>
      </c>
      <c r="B297" s="154" t="str">
        <f t="shared" si="18"/>
        <v>23,24</v>
      </c>
      <c r="C297" s="143">
        <f t="shared" si="17"/>
        <v>24</v>
      </c>
      <c r="D297" s="169" t="s">
        <v>994</v>
      </c>
      <c r="E297" s="169" t="s">
        <v>2412</v>
      </c>
      <c r="F297" s="169" t="s">
        <v>1059</v>
      </c>
      <c r="G297" s="169" t="s">
        <v>1060</v>
      </c>
      <c r="H297" s="169" t="s">
        <v>1492</v>
      </c>
      <c r="I297" s="170">
        <v>45160.587500000001</v>
      </c>
      <c r="J297" s="169" t="s">
        <v>1463</v>
      </c>
      <c r="K297" s="174">
        <v>45161.474999999999</v>
      </c>
      <c r="L297" s="171">
        <v>45161</v>
      </c>
      <c r="M297" s="177">
        <v>0.47499999999854481</v>
      </c>
      <c r="N297" s="169" t="s">
        <v>1497</v>
      </c>
      <c r="O297" s="169" t="s">
        <v>1465</v>
      </c>
      <c r="P297" s="172">
        <v>304</v>
      </c>
      <c r="Q297" s="172">
        <v>241.5</v>
      </c>
      <c r="R297" s="219"/>
      <c r="S297" s="219"/>
    </row>
    <row r="298" spans="1:19" x14ac:dyDescent="0.3">
      <c r="A298" s="154">
        <f t="shared" si="21"/>
        <v>23</v>
      </c>
      <c r="B298" s="154" t="str">
        <f t="shared" si="18"/>
        <v>23,24</v>
      </c>
      <c r="C298" s="143">
        <f t="shared" si="17"/>
        <v>24</v>
      </c>
      <c r="D298" s="169" t="s">
        <v>994</v>
      </c>
      <c r="E298" s="169" t="s">
        <v>2412</v>
      </c>
      <c r="F298" s="169" t="s">
        <v>1059</v>
      </c>
      <c r="G298" s="169" t="s">
        <v>1060</v>
      </c>
      <c r="H298" s="169" t="s">
        <v>1492</v>
      </c>
      <c r="I298" s="170">
        <v>45160.587500000001</v>
      </c>
      <c r="J298" s="169" t="s">
        <v>1466</v>
      </c>
      <c r="K298" s="174">
        <v>45161.474999999999</v>
      </c>
      <c r="L298" s="171">
        <v>45161</v>
      </c>
      <c r="M298" s="177">
        <v>0.47499999999854481</v>
      </c>
      <c r="N298" s="169" t="s">
        <v>1498</v>
      </c>
      <c r="O298" s="169" t="s">
        <v>1468</v>
      </c>
      <c r="P298" s="172">
        <v>215</v>
      </c>
      <c r="Q298" s="172">
        <v>93.2</v>
      </c>
      <c r="R298" s="219"/>
      <c r="S298" s="219"/>
    </row>
    <row r="299" spans="1:19" x14ac:dyDescent="0.3">
      <c r="A299" s="154">
        <f t="shared" si="21"/>
        <v>23</v>
      </c>
      <c r="B299" s="154" t="str">
        <f t="shared" si="18"/>
        <v>23,24</v>
      </c>
      <c r="C299" s="143">
        <f t="shared" si="17"/>
        <v>24</v>
      </c>
      <c r="D299" s="169" t="s">
        <v>994</v>
      </c>
      <c r="E299" s="169" t="s">
        <v>2412</v>
      </c>
      <c r="F299" s="169" t="s">
        <v>1059</v>
      </c>
      <c r="G299" s="169" t="s">
        <v>1060</v>
      </c>
      <c r="H299" s="169" t="s">
        <v>1492</v>
      </c>
      <c r="I299" s="170">
        <v>45160.587500000001</v>
      </c>
      <c r="J299" s="169" t="s">
        <v>1469</v>
      </c>
      <c r="K299" s="174">
        <v>45161.512499999997</v>
      </c>
      <c r="L299" s="171">
        <v>45161</v>
      </c>
      <c r="M299" s="177">
        <v>0.51249999999708962</v>
      </c>
      <c r="N299" s="169" t="s">
        <v>1499</v>
      </c>
      <c r="O299" s="169" t="s">
        <v>1471</v>
      </c>
      <c r="P299" s="172">
        <v>229</v>
      </c>
      <c r="Q299" s="172">
        <v>116.6</v>
      </c>
      <c r="R299" s="219"/>
      <c r="S299" s="219"/>
    </row>
    <row r="300" spans="1:19" x14ac:dyDescent="0.3">
      <c r="A300" s="154">
        <f t="shared" si="21"/>
        <v>23</v>
      </c>
      <c r="B300" s="154" t="str">
        <f t="shared" si="18"/>
        <v>23,24</v>
      </c>
      <c r="C300" s="143">
        <f t="shared" si="17"/>
        <v>24</v>
      </c>
      <c r="D300" s="169" t="s">
        <v>994</v>
      </c>
      <c r="E300" s="169" t="s">
        <v>2412</v>
      </c>
      <c r="F300" s="169" t="s">
        <v>1059</v>
      </c>
      <c r="G300" s="169" t="s">
        <v>1060</v>
      </c>
      <c r="H300" s="169" t="s">
        <v>1492</v>
      </c>
      <c r="I300" s="170">
        <v>45160.587500000001</v>
      </c>
      <c r="J300" s="169" t="s">
        <v>1472</v>
      </c>
      <c r="K300" s="174">
        <v>45161.563888888886</v>
      </c>
      <c r="L300" s="171">
        <v>45161</v>
      </c>
      <c r="M300" s="177">
        <v>0.56388888888614019</v>
      </c>
      <c r="N300" s="169" t="s">
        <v>1500</v>
      </c>
      <c r="O300" s="169" t="s">
        <v>1474</v>
      </c>
      <c r="P300" s="172">
        <v>332</v>
      </c>
      <c r="Q300" s="172">
        <v>325.5</v>
      </c>
      <c r="R300" s="219"/>
      <c r="S300" s="219"/>
    </row>
    <row r="301" spans="1:19" x14ac:dyDescent="0.3">
      <c r="A301" s="154">
        <f t="shared" si="21"/>
        <v>23</v>
      </c>
      <c r="B301" s="154" t="str">
        <f t="shared" si="18"/>
        <v>23,24</v>
      </c>
      <c r="C301" s="143">
        <f t="shared" si="17"/>
        <v>24</v>
      </c>
      <c r="D301" s="169" t="s">
        <v>994</v>
      </c>
      <c r="E301" s="169" t="s">
        <v>2412</v>
      </c>
      <c r="F301" s="169" t="s">
        <v>1059</v>
      </c>
      <c r="G301" s="169" t="s">
        <v>1060</v>
      </c>
      <c r="H301" s="169" t="s">
        <v>1492</v>
      </c>
      <c r="I301" s="170">
        <v>45160.587500000001</v>
      </c>
      <c r="J301" s="169" t="s">
        <v>1475</v>
      </c>
      <c r="K301" s="174">
        <v>45161.563888888886</v>
      </c>
      <c r="L301" s="171">
        <v>45161</v>
      </c>
      <c r="M301" s="177">
        <v>0.56388888888614019</v>
      </c>
      <c r="N301" s="169" t="s">
        <v>1501</v>
      </c>
      <c r="O301" s="169" t="s">
        <v>1477</v>
      </c>
      <c r="P301" s="172">
        <v>206</v>
      </c>
      <c r="Q301" s="172">
        <v>79.7</v>
      </c>
      <c r="R301" s="219"/>
      <c r="S301" s="219"/>
    </row>
    <row r="302" spans="1:19" x14ac:dyDescent="0.3">
      <c r="A302" s="154">
        <f t="shared" si="21"/>
        <v>23</v>
      </c>
      <c r="B302" s="154" t="str">
        <f t="shared" si="18"/>
        <v>23,24</v>
      </c>
      <c r="C302" s="143">
        <f t="shared" si="17"/>
        <v>24</v>
      </c>
      <c r="D302" s="169" t="s">
        <v>994</v>
      </c>
      <c r="E302" s="169" t="s">
        <v>2412</v>
      </c>
      <c r="F302" s="169" t="s">
        <v>1059</v>
      </c>
      <c r="G302" s="169" t="s">
        <v>1060</v>
      </c>
      <c r="H302" s="169" t="s">
        <v>1492</v>
      </c>
      <c r="I302" s="170">
        <v>45160.587500000001</v>
      </c>
      <c r="J302" s="169" t="s">
        <v>1478</v>
      </c>
      <c r="K302" s="174">
        <v>45161.594444444447</v>
      </c>
      <c r="L302" s="171">
        <v>45161</v>
      </c>
      <c r="M302" s="177">
        <v>0.59444444444670808</v>
      </c>
      <c r="N302" s="169" t="s">
        <v>1502</v>
      </c>
      <c r="O302" s="169" t="s">
        <v>1480</v>
      </c>
      <c r="P302" s="172">
        <v>224</v>
      </c>
      <c r="Q302" s="172">
        <v>103.4</v>
      </c>
      <c r="R302" s="220"/>
      <c r="S302" s="220"/>
    </row>
    <row r="303" spans="1:19" x14ac:dyDescent="0.3">
      <c r="A303" s="154">
        <f t="shared" si="20"/>
        <v>25</v>
      </c>
      <c r="B303" s="154" t="str">
        <f t="shared" si="18"/>
        <v>25,26</v>
      </c>
      <c r="C303" s="143">
        <f t="shared" si="17"/>
        <v>25</v>
      </c>
      <c r="D303" s="169" t="s">
        <v>994</v>
      </c>
      <c r="E303" s="169" t="s">
        <v>2403</v>
      </c>
      <c r="F303" s="169" t="s">
        <v>995</v>
      </c>
      <c r="G303" s="169" t="s">
        <v>996</v>
      </c>
      <c r="H303" s="169" t="s">
        <v>997</v>
      </c>
      <c r="I303" s="170">
        <v>45159.548611111109</v>
      </c>
      <c r="J303" s="169" t="s">
        <v>998</v>
      </c>
      <c r="K303" s="174">
        <v>45159.548611111109</v>
      </c>
      <c r="L303" s="171">
        <v>45159</v>
      </c>
      <c r="M303" s="177">
        <v>0.54861111110949423</v>
      </c>
      <c r="N303" s="169" t="s">
        <v>999</v>
      </c>
      <c r="O303" s="169" t="s">
        <v>1000</v>
      </c>
      <c r="P303" s="172">
        <v>200</v>
      </c>
      <c r="Q303" s="172">
        <v>84.5</v>
      </c>
      <c r="R303" s="231" t="s">
        <v>2518</v>
      </c>
      <c r="S303" s="231" t="s">
        <v>2506</v>
      </c>
    </row>
    <row r="304" spans="1:19" x14ac:dyDescent="0.3">
      <c r="A304" s="154">
        <f t="shared" si="20"/>
        <v>25</v>
      </c>
      <c r="B304" s="154" t="str">
        <f t="shared" si="18"/>
        <v>25,26</v>
      </c>
      <c r="C304" s="143">
        <f t="shared" si="17"/>
        <v>25</v>
      </c>
      <c r="D304" s="169" t="s">
        <v>994</v>
      </c>
      <c r="E304" s="169" t="s">
        <v>2403</v>
      </c>
      <c r="F304" s="169" t="s">
        <v>995</v>
      </c>
      <c r="G304" s="169" t="s">
        <v>996</v>
      </c>
      <c r="H304" s="169" t="s">
        <v>997</v>
      </c>
      <c r="I304" s="170">
        <v>45159.548611111109</v>
      </c>
      <c r="J304" s="169" t="s">
        <v>1001</v>
      </c>
      <c r="K304" s="174">
        <v>45159.548611111109</v>
      </c>
      <c r="L304" s="171">
        <v>45159</v>
      </c>
      <c r="M304" s="177">
        <v>0.54861111110949423</v>
      </c>
      <c r="N304" s="169" t="s">
        <v>1002</v>
      </c>
      <c r="O304" s="169" t="s">
        <v>1003</v>
      </c>
      <c r="P304" s="172">
        <v>273</v>
      </c>
      <c r="Q304" s="172">
        <v>223.5</v>
      </c>
      <c r="R304" s="219"/>
      <c r="S304" s="219"/>
    </row>
    <row r="305" spans="1:19" x14ac:dyDescent="0.3">
      <c r="A305" s="154">
        <f t="shared" si="20"/>
        <v>25</v>
      </c>
      <c r="B305" s="154" t="str">
        <f t="shared" si="18"/>
        <v>25,26</v>
      </c>
      <c r="C305" s="143">
        <f t="shared" si="17"/>
        <v>25</v>
      </c>
      <c r="D305" s="169" t="s">
        <v>994</v>
      </c>
      <c r="E305" s="169" t="s">
        <v>2403</v>
      </c>
      <c r="F305" s="169" t="s">
        <v>995</v>
      </c>
      <c r="G305" s="169" t="s">
        <v>996</v>
      </c>
      <c r="H305" s="169" t="s">
        <v>997</v>
      </c>
      <c r="I305" s="170">
        <v>45159.548611111109</v>
      </c>
      <c r="J305" s="169" t="s">
        <v>1004</v>
      </c>
      <c r="K305" s="174">
        <v>45159.584722222222</v>
      </c>
      <c r="L305" s="171">
        <v>45159</v>
      </c>
      <c r="M305" s="177">
        <v>0.58472222222189885</v>
      </c>
      <c r="N305" s="169" t="s">
        <v>1005</v>
      </c>
      <c r="O305" s="169" t="s">
        <v>1006</v>
      </c>
      <c r="P305" s="172">
        <v>202</v>
      </c>
      <c r="Q305" s="172">
        <v>85.4</v>
      </c>
      <c r="R305" s="219"/>
      <c r="S305" s="219"/>
    </row>
    <row r="306" spans="1:19" x14ac:dyDescent="0.3">
      <c r="A306" s="154">
        <f t="shared" si="20"/>
        <v>25</v>
      </c>
      <c r="B306" s="154" t="str">
        <f t="shared" si="18"/>
        <v>25,26</v>
      </c>
      <c r="C306" s="143">
        <f t="shared" si="17"/>
        <v>25</v>
      </c>
      <c r="D306" s="169" t="s">
        <v>994</v>
      </c>
      <c r="E306" s="169" t="s">
        <v>2403</v>
      </c>
      <c r="F306" s="169" t="s">
        <v>995</v>
      </c>
      <c r="G306" s="169" t="s">
        <v>996</v>
      </c>
      <c r="H306" s="169" t="s">
        <v>997</v>
      </c>
      <c r="I306" s="170">
        <v>45159.548611111109</v>
      </c>
      <c r="J306" s="169" t="s">
        <v>1007</v>
      </c>
      <c r="K306" s="174">
        <v>45159.584722222222</v>
      </c>
      <c r="L306" s="171">
        <v>45159</v>
      </c>
      <c r="M306" s="177">
        <v>0.58472222222189885</v>
      </c>
      <c r="N306" s="169" t="s">
        <v>1008</v>
      </c>
      <c r="O306" s="169" t="s">
        <v>1009</v>
      </c>
      <c r="P306" s="172">
        <v>226</v>
      </c>
      <c r="Q306" s="172">
        <v>121.9</v>
      </c>
      <c r="R306" s="219"/>
      <c r="S306" s="219"/>
    </row>
    <row r="307" spans="1:19" x14ac:dyDescent="0.3">
      <c r="A307" s="154">
        <f t="shared" si="20"/>
        <v>25</v>
      </c>
      <c r="B307" s="154" t="str">
        <f t="shared" si="18"/>
        <v>25,26</v>
      </c>
      <c r="C307" s="143">
        <f t="shared" si="17"/>
        <v>25</v>
      </c>
      <c r="D307" s="169" t="s">
        <v>994</v>
      </c>
      <c r="E307" s="169" t="s">
        <v>2403</v>
      </c>
      <c r="F307" s="169" t="s">
        <v>995</v>
      </c>
      <c r="G307" s="169" t="s">
        <v>996</v>
      </c>
      <c r="H307" s="169" t="s">
        <v>997</v>
      </c>
      <c r="I307" s="170">
        <v>45159.548611111109</v>
      </c>
      <c r="J307" s="169" t="s">
        <v>1010</v>
      </c>
      <c r="K307" s="174">
        <v>45159.584722222222</v>
      </c>
      <c r="L307" s="171">
        <v>45159</v>
      </c>
      <c r="M307" s="177">
        <v>0.58472222222189885</v>
      </c>
      <c r="N307" s="169" t="s">
        <v>1011</v>
      </c>
      <c r="O307" s="169" t="s">
        <v>1012</v>
      </c>
      <c r="P307" s="172">
        <v>296</v>
      </c>
      <c r="Q307" s="172">
        <v>248.5</v>
      </c>
      <c r="R307" s="219"/>
      <c r="S307" s="219"/>
    </row>
    <row r="308" spans="1:19" x14ac:dyDescent="0.3">
      <c r="A308" s="154">
        <f t="shared" si="20"/>
        <v>25</v>
      </c>
      <c r="B308" s="154" t="str">
        <f t="shared" si="18"/>
        <v>25,26</v>
      </c>
      <c r="C308" s="143">
        <f t="shared" si="17"/>
        <v>25</v>
      </c>
      <c r="D308" s="169" t="s">
        <v>994</v>
      </c>
      <c r="E308" s="169" t="s">
        <v>2403</v>
      </c>
      <c r="F308" s="169" t="s">
        <v>995</v>
      </c>
      <c r="G308" s="169" t="s">
        <v>996</v>
      </c>
      <c r="H308" s="169" t="s">
        <v>997</v>
      </c>
      <c r="I308" s="170">
        <v>45159.548611111109</v>
      </c>
      <c r="J308" s="169" t="s">
        <v>1013</v>
      </c>
      <c r="K308" s="174">
        <v>45159.584722222222</v>
      </c>
      <c r="L308" s="171">
        <v>45159</v>
      </c>
      <c r="M308" s="177">
        <v>0.58472222222189885</v>
      </c>
      <c r="N308" s="169" t="s">
        <v>1014</v>
      </c>
      <c r="O308" s="169" t="s">
        <v>1015</v>
      </c>
      <c r="P308" s="172">
        <v>211</v>
      </c>
      <c r="Q308" s="172">
        <v>92.9</v>
      </c>
      <c r="R308" s="219"/>
      <c r="S308" s="219"/>
    </row>
    <row r="309" spans="1:19" x14ac:dyDescent="0.3">
      <c r="A309" s="154">
        <f t="shared" si="20"/>
        <v>25</v>
      </c>
      <c r="B309" s="154" t="str">
        <f t="shared" si="18"/>
        <v>25,26</v>
      </c>
      <c r="C309" s="143">
        <f t="shared" si="17"/>
        <v>25</v>
      </c>
      <c r="D309" s="169" t="s">
        <v>994</v>
      </c>
      <c r="E309" s="169" t="s">
        <v>2403</v>
      </c>
      <c r="F309" s="169" t="s">
        <v>995</v>
      </c>
      <c r="G309" s="169" t="s">
        <v>996</v>
      </c>
      <c r="H309" s="169" t="s">
        <v>997</v>
      </c>
      <c r="I309" s="170">
        <v>45159.548611111109</v>
      </c>
      <c r="J309" s="169" t="s">
        <v>1016</v>
      </c>
      <c r="K309" s="174">
        <v>45160.439583333333</v>
      </c>
      <c r="L309" s="171">
        <v>45160</v>
      </c>
      <c r="M309" s="177">
        <v>0.43958333333284827</v>
      </c>
      <c r="N309" s="169" t="s">
        <v>1017</v>
      </c>
      <c r="O309" s="169" t="s">
        <v>1018</v>
      </c>
      <c r="P309" s="172">
        <v>294</v>
      </c>
      <c r="Q309" s="172">
        <v>241</v>
      </c>
      <c r="R309" s="219"/>
      <c r="S309" s="219"/>
    </row>
    <row r="310" spans="1:19" x14ac:dyDescent="0.3">
      <c r="A310" s="154">
        <f t="shared" si="20"/>
        <v>25</v>
      </c>
      <c r="B310" s="154" t="str">
        <f t="shared" si="18"/>
        <v>25,26</v>
      </c>
      <c r="C310" s="143">
        <f t="shared" si="17"/>
        <v>25</v>
      </c>
      <c r="D310" s="169" t="s">
        <v>994</v>
      </c>
      <c r="E310" s="169" t="s">
        <v>2403</v>
      </c>
      <c r="F310" s="169" t="s">
        <v>995</v>
      </c>
      <c r="G310" s="169" t="s">
        <v>996</v>
      </c>
      <c r="H310" s="169" t="s">
        <v>997</v>
      </c>
      <c r="I310" s="170">
        <v>45159.548611111109</v>
      </c>
      <c r="J310" s="169" t="s">
        <v>1019</v>
      </c>
      <c r="K310" s="174">
        <v>45160.493055555555</v>
      </c>
      <c r="L310" s="171">
        <v>45160</v>
      </c>
      <c r="M310" s="177">
        <v>0.49305555555474712</v>
      </c>
      <c r="N310" s="169" t="s">
        <v>1020</v>
      </c>
      <c r="O310" s="169" t="s">
        <v>1021</v>
      </c>
      <c r="P310" s="172">
        <v>250</v>
      </c>
      <c r="Q310" s="172">
        <v>152.4</v>
      </c>
      <c r="R310" s="219"/>
      <c r="S310" s="219"/>
    </row>
    <row r="311" spans="1:19" x14ac:dyDescent="0.3">
      <c r="A311" s="154">
        <f t="shared" si="20"/>
        <v>25</v>
      </c>
      <c r="B311" s="154" t="str">
        <f t="shared" si="18"/>
        <v>25,26</v>
      </c>
      <c r="C311" s="143">
        <f t="shared" si="17"/>
        <v>25</v>
      </c>
      <c r="D311" s="169" t="s">
        <v>994</v>
      </c>
      <c r="E311" s="169" t="s">
        <v>2403</v>
      </c>
      <c r="F311" s="169" t="s">
        <v>995</v>
      </c>
      <c r="G311" s="169" t="s">
        <v>996</v>
      </c>
      <c r="H311" s="169" t="s">
        <v>997</v>
      </c>
      <c r="I311" s="170">
        <v>45159.548611111109</v>
      </c>
      <c r="J311" s="169" t="s">
        <v>1022</v>
      </c>
      <c r="K311" s="174">
        <v>45160.493055555555</v>
      </c>
      <c r="L311" s="171">
        <v>45160</v>
      </c>
      <c r="M311" s="177">
        <v>0.49305555555474712</v>
      </c>
      <c r="N311" s="169" t="s">
        <v>1023</v>
      </c>
      <c r="O311" s="169" t="s">
        <v>1024</v>
      </c>
      <c r="P311" s="172">
        <v>220</v>
      </c>
      <c r="Q311" s="172">
        <v>106.5</v>
      </c>
      <c r="R311" s="219"/>
      <c r="S311" s="219"/>
    </row>
    <row r="312" spans="1:19" x14ac:dyDescent="0.3">
      <c r="A312" s="154">
        <f t="shared" si="20"/>
        <v>25</v>
      </c>
      <c r="B312" s="154" t="str">
        <f t="shared" si="18"/>
        <v>25,26</v>
      </c>
      <c r="C312" s="143">
        <f t="shared" si="17"/>
        <v>25</v>
      </c>
      <c r="D312" s="169" t="s">
        <v>994</v>
      </c>
      <c r="E312" s="169" t="s">
        <v>2403</v>
      </c>
      <c r="F312" s="169" t="s">
        <v>995</v>
      </c>
      <c r="G312" s="169" t="s">
        <v>996</v>
      </c>
      <c r="H312" s="169" t="s">
        <v>997</v>
      </c>
      <c r="I312" s="170">
        <v>45159.548611111109</v>
      </c>
      <c r="J312" s="169" t="s">
        <v>1025</v>
      </c>
      <c r="K312" s="174">
        <v>45160.493055555555</v>
      </c>
      <c r="L312" s="171">
        <v>45160</v>
      </c>
      <c r="M312" s="177">
        <v>0.49305555555474712</v>
      </c>
      <c r="N312" s="169" t="s">
        <v>1026</v>
      </c>
      <c r="O312" s="169" t="s">
        <v>1027</v>
      </c>
      <c r="P312" s="172">
        <v>239</v>
      </c>
      <c r="Q312" s="172">
        <v>142.4</v>
      </c>
      <c r="R312" s="220"/>
      <c r="S312" s="220"/>
    </row>
    <row r="313" spans="1:19" x14ac:dyDescent="0.3">
      <c r="A313" s="154">
        <f>C313-1</f>
        <v>25</v>
      </c>
      <c r="B313" s="154" t="str">
        <f t="shared" si="18"/>
        <v>25,26</v>
      </c>
      <c r="C313" s="143">
        <f t="shared" si="17"/>
        <v>26</v>
      </c>
      <c r="D313" s="169" t="s">
        <v>994</v>
      </c>
      <c r="E313" s="169" t="s">
        <v>2403</v>
      </c>
      <c r="F313" s="169" t="s">
        <v>1059</v>
      </c>
      <c r="G313" s="169" t="s">
        <v>1060</v>
      </c>
      <c r="H313" s="169" t="s">
        <v>1061</v>
      </c>
      <c r="I313" s="170">
        <v>45159.548611111109</v>
      </c>
      <c r="J313" s="169" t="s">
        <v>998</v>
      </c>
      <c r="K313" s="174">
        <v>45159.548611111109</v>
      </c>
      <c r="L313" s="171">
        <v>45159</v>
      </c>
      <c r="M313" s="177">
        <v>0.54861111110949423</v>
      </c>
      <c r="N313" s="169" t="s">
        <v>1062</v>
      </c>
      <c r="O313" s="169" t="s">
        <v>1000</v>
      </c>
      <c r="P313" s="172">
        <v>200</v>
      </c>
      <c r="Q313" s="172">
        <v>84.5</v>
      </c>
      <c r="R313" s="231" t="s">
        <v>2519</v>
      </c>
      <c r="S313" s="231" t="s">
        <v>2506</v>
      </c>
    </row>
    <row r="314" spans="1:19" x14ac:dyDescent="0.3">
      <c r="A314" s="154">
        <f t="shared" ref="A314:A322" si="22">C314-1</f>
        <v>25</v>
      </c>
      <c r="B314" s="154" t="str">
        <f t="shared" si="18"/>
        <v>25,26</v>
      </c>
      <c r="C314" s="143">
        <f t="shared" si="17"/>
        <v>26</v>
      </c>
      <c r="D314" s="169" t="s">
        <v>994</v>
      </c>
      <c r="E314" s="169" t="s">
        <v>2403</v>
      </c>
      <c r="F314" s="169" t="s">
        <v>1059</v>
      </c>
      <c r="G314" s="169" t="s">
        <v>1060</v>
      </c>
      <c r="H314" s="169" t="s">
        <v>1061</v>
      </c>
      <c r="I314" s="170">
        <v>45159.548611111109</v>
      </c>
      <c r="J314" s="169" t="s">
        <v>1001</v>
      </c>
      <c r="K314" s="174">
        <v>45159.548611111109</v>
      </c>
      <c r="L314" s="171">
        <v>45159</v>
      </c>
      <c r="M314" s="177">
        <v>0.54861111110949423</v>
      </c>
      <c r="N314" s="169" t="s">
        <v>1063</v>
      </c>
      <c r="O314" s="169" t="s">
        <v>1003</v>
      </c>
      <c r="P314" s="172">
        <v>273</v>
      </c>
      <c r="Q314" s="172">
        <v>223.5</v>
      </c>
      <c r="R314" s="219"/>
      <c r="S314" s="219"/>
    </row>
    <row r="315" spans="1:19" x14ac:dyDescent="0.3">
      <c r="A315" s="154">
        <f t="shared" si="22"/>
        <v>25</v>
      </c>
      <c r="B315" s="154" t="str">
        <f t="shared" si="18"/>
        <v>25,26</v>
      </c>
      <c r="C315" s="143">
        <f t="shared" si="17"/>
        <v>26</v>
      </c>
      <c r="D315" s="169" t="s">
        <v>994</v>
      </c>
      <c r="E315" s="169" t="s">
        <v>2403</v>
      </c>
      <c r="F315" s="169" t="s">
        <v>1059</v>
      </c>
      <c r="G315" s="169" t="s">
        <v>1060</v>
      </c>
      <c r="H315" s="169" t="s">
        <v>1061</v>
      </c>
      <c r="I315" s="170">
        <v>45159.548611111109</v>
      </c>
      <c r="J315" s="169" t="s">
        <v>1004</v>
      </c>
      <c r="K315" s="174">
        <v>45159.584722222222</v>
      </c>
      <c r="L315" s="171">
        <v>45159</v>
      </c>
      <c r="M315" s="177">
        <v>0.58472222222189885</v>
      </c>
      <c r="N315" s="169" t="s">
        <v>1064</v>
      </c>
      <c r="O315" s="169" t="s">
        <v>1006</v>
      </c>
      <c r="P315" s="172">
        <v>202</v>
      </c>
      <c r="Q315" s="172">
        <v>85.4</v>
      </c>
      <c r="R315" s="219"/>
      <c r="S315" s="219"/>
    </row>
    <row r="316" spans="1:19" x14ac:dyDescent="0.3">
      <c r="A316" s="154">
        <f t="shared" si="22"/>
        <v>25</v>
      </c>
      <c r="B316" s="154" t="str">
        <f t="shared" si="18"/>
        <v>25,26</v>
      </c>
      <c r="C316" s="143">
        <f t="shared" si="17"/>
        <v>26</v>
      </c>
      <c r="D316" s="169" t="s">
        <v>994</v>
      </c>
      <c r="E316" s="169" t="s">
        <v>2403</v>
      </c>
      <c r="F316" s="169" t="s">
        <v>1059</v>
      </c>
      <c r="G316" s="169" t="s">
        <v>1060</v>
      </c>
      <c r="H316" s="169" t="s">
        <v>1061</v>
      </c>
      <c r="I316" s="170">
        <v>45159.548611111109</v>
      </c>
      <c r="J316" s="169" t="s">
        <v>1007</v>
      </c>
      <c r="K316" s="174">
        <v>45159.584722222222</v>
      </c>
      <c r="L316" s="171">
        <v>45159</v>
      </c>
      <c r="M316" s="177">
        <v>0.58472222222189885</v>
      </c>
      <c r="N316" s="169" t="s">
        <v>1065</v>
      </c>
      <c r="O316" s="169" t="s">
        <v>1009</v>
      </c>
      <c r="P316" s="172">
        <v>226</v>
      </c>
      <c r="Q316" s="172">
        <v>121.9</v>
      </c>
      <c r="R316" s="219"/>
      <c r="S316" s="219"/>
    </row>
    <row r="317" spans="1:19" x14ac:dyDescent="0.3">
      <c r="A317" s="154">
        <f t="shared" si="22"/>
        <v>25</v>
      </c>
      <c r="B317" s="154" t="str">
        <f t="shared" si="18"/>
        <v>25,26</v>
      </c>
      <c r="C317" s="143">
        <f t="shared" si="17"/>
        <v>26</v>
      </c>
      <c r="D317" s="169" t="s">
        <v>994</v>
      </c>
      <c r="E317" s="169" t="s">
        <v>2403</v>
      </c>
      <c r="F317" s="169" t="s">
        <v>1059</v>
      </c>
      <c r="G317" s="169" t="s">
        <v>1060</v>
      </c>
      <c r="H317" s="169" t="s">
        <v>1061</v>
      </c>
      <c r="I317" s="170">
        <v>45159.548611111109</v>
      </c>
      <c r="J317" s="169" t="s">
        <v>1010</v>
      </c>
      <c r="K317" s="174">
        <v>45159.584722222222</v>
      </c>
      <c r="L317" s="171">
        <v>45159</v>
      </c>
      <c r="M317" s="177">
        <v>0.58472222222189885</v>
      </c>
      <c r="N317" s="169" t="s">
        <v>1066</v>
      </c>
      <c r="O317" s="169" t="s">
        <v>1012</v>
      </c>
      <c r="P317" s="172">
        <v>296</v>
      </c>
      <c r="Q317" s="172">
        <v>248.5</v>
      </c>
      <c r="R317" s="219"/>
      <c r="S317" s="219"/>
    </row>
    <row r="318" spans="1:19" x14ac:dyDescent="0.3">
      <c r="A318" s="154">
        <f t="shared" si="22"/>
        <v>25</v>
      </c>
      <c r="B318" s="154" t="str">
        <f t="shared" si="18"/>
        <v>25,26</v>
      </c>
      <c r="C318" s="143">
        <f t="shared" si="17"/>
        <v>26</v>
      </c>
      <c r="D318" s="169" t="s">
        <v>994</v>
      </c>
      <c r="E318" s="169" t="s">
        <v>2403</v>
      </c>
      <c r="F318" s="169" t="s">
        <v>1059</v>
      </c>
      <c r="G318" s="169" t="s">
        <v>1060</v>
      </c>
      <c r="H318" s="169" t="s">
        <v>1061</v>
      </c>
      <c r="I318" s="170">
        <v>45159.548611111109</v>
      </c>
      <c r="J318" s="169" t="s">
        <v>1013</v>
      </c>
      <c r="K318" s="174">
        <v>45159.584722222222</v>
      </c>
      <c r="L318" s="171">
        <v>45159</v>
      </c>
      <c r="M318" s="177">
        <v>0.58472222222189885</v>
      </c>
      <c r="N318" s="169" t="s">
        <v>1067</v>
      </c>
      <c r="O318" s="169" t="s">
        <v>1015</v>
      </c>
      <c r="P318" s="172">
        <v>211</v>
      </c>
      <c r="Q318" s="172">
        <v>92.9</v>
      </c>
      <c r="R318" s="219"/>
      <c r="S318" s="219"/>
    </row>
    <row r="319" spans="1:19" x14ac:dyDescent="0.3">
      <c r="A319" s="154">
        <f t="shared" si="22"/>
        <v>25</v>
      </c>
      <c r="B319" s="154" t="str">
        <f t="shared" si="18"/>
        <v>25,26</v>
      </c>
      <c r="C319" s="143">
        <f t="shared" si="17"/>
        <v>26</v>
      </c>
      <c r="D319" s="169" t="s">
        <v>994</v>
      </c>
      <c r="E319" s="169" t="s">
        <v>2403</v>
      </c>
      <c r="F319" s="169" t="s">
        <v>1059</v>
      </c>
      <c r="G319" s="169" t="s">
        <v>1060</v>
      </c>
      <c r="H319" s="169" t="s">
        <v>1061</v>
      </c>
      <c r="I319" s="170">
        <v>45159.548611111109</v>
      </c>
      <c r="J319" s="169" t="s">
        <v>1016</v>
      </c>
      <c r="K319" s="174">
        <v>45160.439583333333</v>
      </c>
      <c r="L319" s="171">
        <v>45160</v>
      </c>
      <c r="M319" s="177">
        <v>0.43958333333284827</v>
      </c>
      <c r="N319" s="169" t="s">
        <v>1068</v>
      </c>
      <c r="O319" s="169" t="s">
        <v>1018</v>
      </c>
      <c r="P319" s="172">
        <v>294</v>
      </c>
      <c r="Q319" s="172">
        <v>241</v>
      </c>
      <c r="R319" s="219"/>
      <c r="S319" s="219"/>
    </row>
    <row r="320" spans="1:19" x14ac:dyDescent="0.3">
      <c r="A320" s="154">
        <f t="shared" si="22"/>
        <v>25</v>
      </c>
      <c r="B320" s="154" t="str">
        <f t="shared" si="18"/>
        <v>25,26</v>
      </c>
      <c r="C320" s="143">
        <f t="shared" si="17"/>
        <v>26</v>
      </c>
      <c r="D320" s="169" t="s">
        <v>994</v>
      </c>
      <c r="E320" s="169" t="s">
        <v>2403</v>
      </c>
      <c r="F320" s="169" t="s">
        <v>1059</v>
      </c>
      <c r="G320" s="169" t="s">
        <v>1060</v>
      </c>
      <c r="H320" s="169" t="s">
        <v>1061</v>
      </c>
      <c r="I320" s="170">
        <v>45159.548611111109</v>
      </c>
      <c r="J320" s="169" t="s">
        <v>1019</v>
      </c>
      <c r="K320" s="174">
        <v>45160.493055555555</v>
      </c>
      <c r="L320" s="171">
        <v>45160</v>
      </c>
      <c r="M320" s="177">
        <v>0.49305555555474712</v>
      </c>
      <c r="N320" s="169" t="s">
        <v>1069</v>
      </c>
      <c r="O320" s="169" t="s">
        <v>1021</v>
      </c>
      <c r="P320" s="172">
        <v>250</v>
      </c>
      <c r="Q320" s="172">
        <v>152.4</v>
      </c>
      <c r="R320" s="219"/>
      <c r="S320" s="219"/>
    </row>
    <row r="321" spans="1:19" x14ac:dyDescent="0.3">
      <c r="A321" s="154">
        <f t="shared" si="22"/>
        <v>25</v>
      </c>
      <c r="B321" s="154" t="str">
        <f t="shared" si="18"/>
        <v>25,26</v>
      </c>
      <c r="C321" s="143">
        <f t="shared" si="17"/>
        <v>26</v>
      </c>
      <c r="D321" s="169" t="s">
        <v>994</v>
      </c>
      <c r="E321" s="169" t="s">
        <v>2403</v>
      </c>
      <c r="F321" s="169" t="s">
        <v>1059</v>
      </c>
      <c r="G321" s="169" t="s">
        <v>1060</v>
      </c>
      <c r="H321" s="169" t="s">
        <v>1061</v>
      </c>
      <c r="I321" s="170">
        <v>45159.548611111109</v>
      </c>
      <c r="J321" s="169" t="s">
        <v>1022</v>
      </c>
      <c r="K321" s="174">
        <v>45160.493055555555</v>
      </c>
      <c r="L321" s="171">
        <v>45160</v>
      </c>
      <c r="M321" s="177">
        <v>0.49305555555474712</v>
      </c>
      <c r="N321" s="169" t="s">
        <v>1070</v>
      </c>
      <c r="O321" s="169" t="s">
        <v>1024</v>
      </c>
      <c r="P321" s="172">
        <v>220</v>
      </c>
      <c r="Q321" s="172">
        <v>106.5</v>
      </c>
      <c r="R321" s="219"/>
      <c r="S321" s="219"/>
    </row>
    <row r="322" spans="1:19" x14ac:dyDescent="0.3">
      <c r="A322" s="154">
        <f t="shared" si="22"/>
        <v>25</v>
      </c>
      <c r="B322" s="154" t="str">
        <f t="shared" si="18"/>
        <v>25,26</v>
      </c>
      <c r="C322" s="143">
        <f t="shared" si="17"/>
        <v>26</v>
      </c>
      <c r="D322" s="169" t="s">
        <v>994</v>
      </c>
      <c r="E322" s="169" t="s">
        <v>2403</v>
      </c>
      <c r="F322" s="169" t="s">
        <v>1059</v>
      </c>
      <c r="G322" s="169" t="s">
        <v>1060</v>
      </c>
      <c r="H322" s="169" t="s">
        <v>1061</v>
      </c>
      <c r="I322" s="170">
        <v>45159.548611111109</v>
      </c>
      <c r="J322" s="169" t="s">
        <v>1025</v>
      </c>
      <c r="K322" s="174">
        <v>45160.493055555555</v>
      </c>
      <c r="L322" s="171">
        <v>45160</v>
      </c>
      <c r="M322" s="177">
        <v>0.49305555555474712</v>
      </c>
      <c r="N322" s="169" t="s">
        <v>1071</v>
      </c>
      <c r="O322" s="169" t="s">
        <v>1027</v>
      </c>
      <c r="P322" s="172">
        <v>239</v>
      </c>
      <c r="Q322" s="172">
        <v>142.4</v>
      </c>
      <c r="R322" s="220"/>
      <c r="S322" s="220"/>
    </row>
    <row r="323" spans="1:19" x14ac:dyDescent="0.3">
      <c r="A323" s="154">
        <f t="shared" si="20"/>
        <v>27</v>
      </c>
      <c r="B323" s="154" t="str">
        <f t="shared" si="18"/>
        <v>27,28</v>
      </c>
      <c r="C323" s="143">
        <f t="shared" si="17"/>
        <v>27</v>
      </c>
      <c r="D323" s="169" t="s">
        <v>994</v>
      </c>
      <c r="E323" s="169" t="s">
        <v>2404</v>
      </c>
      <c r="F323" s="169" t="s">
        <v>995</v>
      </c>
      <c r="G323" s="169" t="s">
        <v>996</v>
      </c>
      <c r="H323" s="169" t="s">
        <v>1083</v>
      </c>
      <c r="I323" s="170">
        <v>45159.395833333336</v>
      </c>
      <c r="J323" s="169" t="s">
        <v>1084</v>
      </c>
      <c r="K323" s="174">
        <v>45159.395833333336</v>
      </c>
      <c r="L323" s="171">
        <v>45159</v>
      </c>
      <c r="M323" s="177">
        <v>0.39583333333575865</v>
      </c>
      <c r="N323" s="169" t="s">
        <v>1085</v>
      </c>
      <c r="O323" s="169" t="s">
        <v>1086</v>
      </c>
      <c r="P323" s="172">
        <v>265</v>
      </c>
      <c r="Q323" s="172">
        <v>180.3</v>
      </c>
      <c r="R323" s="231" t="s">
        <v>2520</v>
      </c>
      <c r="S323" s="231" t="s">
        <v>2506</v>
      </c>
    </row>
    <row r="324" spans="1:19" x14ac:dyDescent="0.3">
      <c r="A324" s="154">
        <f t="shared" si="20"/>
        <v>27</v>
      </c>
      <c r="B324" s="154" t="str">
        <f t="shared" si="18"/>
        <v>27,28</v>
      </c>
      <c r="C324" s="143">
        <f t="shared" si="17"/>
        <v>27</v>
      </c>
      <c r="D324" s="169" t="s">
        <v>994</v>
      </c>
      <c r="E324" s="169" t="s">
        <v>2404</v>
      </c>
      <c r="F324" s="169" t="s">
        <v>995</v>
      </c>
      <c r="G324" s="169" t="s">
        <v>996</v>
      </c>
      <c r="H324" s="169" t="s">
        <v>1083</v>
      </c>
      <c r="I324" s="170">
        <v>45159.395833333336</v>
      </c>
      <c r="J324" s="169" t="s">
        <v>1087</v>
      </c>
      <c r="K324" s="174">
        <v>45159.496527777781</v>
      </c>
      <c r="L324" s="171">
        <v>45159</v>
      </c>
      <c r="M324" s="177">
        <v>0.49652777778101154</v>
      </c>
      <c r="N324" s="169" t="s">
        <v>1088</v>
      </c>
      <c r="O324" s="169" t="s">
        <v>1089</v>
      </c>
      <c r="P324" s="172">
        <v>295</v>
      </c>
      <c r="Q324" s="172">
        <v>309.5</v>
      </c>
      <c r="R324" s="219"/>
      <c r="S324" s="219"/>
    </row>
    <row r="325" spans="1:19" x14ac:dyDescent="0.3">
      <c r="A325" s="154">
        <f t="shared" si="20"/>
        <v>27</v>
      </c>
      <c r="B325" s="154" t="str">
        <f t="shared" si="18"/>
        <v>27,28</v>
      </c>
      <c r="C325" s="143">
        <f t="shared" ref="C325:C388" si="23">IF(H325=H324,C324,C324+1)</f>
        <v>27</v>
      </c>
      <c r="D325" s="169" t="s">
        <v>994</v>
      </c>
      <c r="E325" s="169" t="s">
        <v>2404</v>
      </c>
      <c r="F325" s="169" t="s">
        <v>995</v>
      </c>
      <c r="G325" s="169" t="s">
        <v>996</v>
      </c>
      <c r="H325" s="169" t="s">
        <v>1083</v>
      </c>
      <c r="I325" s="170">
        <v>45159.395833333336</v>
      </c>
      <c r="J325" s="169" t="s">
        <v>1090</v>
      </c>
      <c r="K325" s="174">
        <v>45159.548611111109</v>
      </c>
      <c r="L325" s="171">
        <v>45159</v>
      </c>
      <c r="M325" s="177">
        <v>0.54861111110949423</v>
      </c>
      <c r="N325" s="169" t="s">
        <v>1091</v>
      </c>
      <c r="O325" s="169" t="s">
        <v>1092</v>
      </c>
      <c r="P325" s="172">
        <v>206</v>
      </c>
      <c r="Q325" s="172">
        <v>89</v>
      </c>
      <c r="R325" s="219"/>
      <c r="S325" s="219"/>
    </row>
    <row r="326" spans="1:19" x14ac:dyDescent="0.3">
      <c r="A326" s="154">
        <f t="shared" si="20"/>
        <v>27</v>
      </c>
      <c r="B326" s="154" t="str">
        <f t="shared" si="18"/>
        <v>27,28</v>
      </c>
      <c r="C326" s="143">
        <f t="shared" si="23"/>
        <v>27</v>
      </c>
      <c r="D326" s="169" t="s">
        <v>994</v>
      </c>
      <c r="E326" s="169" t="s">
        <v>2404</v>
      </c>
      <c r="F326" s="169" t="s">
        <v>995</v>
      </c>
      <c r="G326" s="169" t="s">
        <v>996</v>
      </c>
      <c r="H326" s="169" t="s">
        <v>1083</v>
      </c>
      <c r="I326" s="170">
        <v>45159.395833333336</v>
      </c>
      <c r="J326" s="169" t="s">
        <v>1093</v>
      </c>
      <c r="K326" s="174">
        <v>45159.548611111109</v>
      </c>
      <c r="L326" s="171">
        <v>45159</v>
      </c>
      <c r="M326" s="177">
        <v>0.54861111110949423</v>
      </c>
      <c r="N326" s="169" t="s">
        <v>1094</v>
      </c>
      <c r="O326" s="169" t="s">
        <v>1095</v>
      </c>
      <c r="P326" s="172">
        <v>221</v>
      </c>
      <c r="Q326" s="172">
        <v>121.6</v>
      </c>
      <c r="R326" s="219"/>
      <c r="S326" s="219"/>
    </row>
    <row r="327" spans="1:19" x14ac:dyDescent="0.3">
      <c r="A327" s="154">
        <f t="shared" si="20"/>
        <v>27</v>
      </c>
      <c r="B327" s="154" t="str">
        <f t="shared" si="18"/>
        <v>27,28</v>
      </c>
      <c r="C327" s="143">
        <f t="shared" si="23"/>
        <v>27</v>
      </c>
      <c r="D327" s="169" t="s">
        <v>994</v>
      </c>
      <c r="E327" s="169" t="s">
        <v>2404</v>
      </c>
      <c r="F327" s="169" t="s">
        <v>995</v>
      </c>
      <c r="G327" s="169" t="s">
        <v>996</v>
      </c>
      <c r="H327" s="169" t="s">
        <v>1083</v>
      </c>
      <c r="I327" s="170">
        <v>45159.395833333336</v>
      </c>
      <c r="J327" s="169" t="s">
        <v>1096</v>
      </c>
      <c r="K327" s="174">
        <v>45159.548611111109</v>
      </c>
      <c r="L327" s="171">
        <v>45159</v>
      </c>
      <c r="M327" s="177">
        <v>0.54861111110949423</v>
      </c>
      <c r="N327" s="169" t="s">
        <v>1097</v>
      </c>
      <c r="O327" s="169" t="s">
        <v>1098</v>
      </c>
      <c r="P327" s="172">
        <v>200</v>
      </c>
      <c r="Q327" s="172">
        <v>82.4</v>
      </c>
      <c r="R327" s="219"/>
      <c r="S327" s="219"/>
    </row>
    <row r="328" spans="1:19" x14ac:dyDescent="0.3">
      <c r="A328" s="154">
        <f t="shared" si="20"/>
        <v>27</v>
      </c>
      <c r="B328" s="154" t="str">
        <f t="shared" si="18"/>
        <v>27,28</v>
      </c>
      <c r="C328" s="143">
        <f t="shared" si="23"/>
        <v>27</v>
      </c>
      <c r="D328" s="169" t="s">
        <v>994</v>
      </c>
      <c r="E328" s="169" t="s">
        <v>2404</v>
      </c>
      <c r="F328" s="169" t="s">
        <v>995</v>
      </c>
      <c r="G328" s="169" t="s">
        <v>996</v>
      </c>
      <c r="H328" s="169" t="s">
        <v>1083</v>
      </c>
      <c r="I328" s="170">
        <v>45159.395833333336</v>
      </c>
      <c r="J328" s="169" t="s">
        <v>1099</v>
      </c>
      <c r="K328" s="174">
        <v>45159.548611111109</v>
      </c>
      <c r="L328" s="171">
        <v>45159</v>
      </c>
      <c r="M328" s="177">
        <v>0.54861111110949423</v>
      </c>
      <c r="N328" s="169" t="s">
        <v>1100</v>
      </c>
      <c r="O328" s="169" t="s">
        <v>1101</v>
      </c>
      <c r="P328" s="172">
        <v>251</v>
      </c>
      <c r="Q328" s="172">
        <v>152.69999999999999</v>
      </c>
      <c r="R328" s="219"/>
      <c r="S328" s="219"/>
    </row>
    <row r="329" spans="1:19" x14ac:dyDescent="0.3">
      <c r="A329" s="154">
        <f t="shared" si="20"/>
        <v>27</v>
      </c>
      <c r="B329" s="154" t="str">
        <f t="shared" si="18"/>
        <v>27,28</v>
      </c>
      <c r="C329" s="143">
        <f t="shared" si="23"/>
        <v>27</v>
      </c>
      <c r="D329" s="169" t="s">
        <v>994</v>
      </c>
      <c r="E329" s="169" t="s">
        <v>2404</v>
      </c>
      <c r="F329" s="169" t="s">
        <v>995</v>
      </c>
      <c r="G329" s="169" t="s">
        <v>996</v>
      </c>
      <c r="H329" s="169" t="s">
        <v>1083</v>
      </c>
      <c r="I329" s="170">
        <v>45159.395833333336</v>
      </c>
      <c r="J329" s="169" t="s">
        <v>1102</v>
      </c>
      <c r="K329" s="174">
        <v>45159.548611111109</v>
      </c>
      <c r="L329" s="171">
        <v>45159</v>
      </c>
      <c r="M329" s="177">
        <v>0.54861111110949423</v>
      </c>
      <c r="N329" s="169" t="s">
        <v>1103</v>
      </c>
      <c r="O329" s="169" t="s">
        <v>1104</v>
      </c>
      <c r="P329" s="172">
        <v>214</v>
      </c>
      <c r="Q329" s="172">
        <v>101.3</v>
      </c>
      <c r="R329" s="219"/>
      <c r="S329" s="219"/>
    </row>
    <row r="330" spans="1:19" x14ac:dyDescent="0.3">
      <c r="A330" s="154">
        <f t="shared" si="20"/>
        <v>27</v>
      </c>
      <c r="B330" s="154" t="str">
        <f t="shared" si="18"/>
        <v>27,28</v>
      </c>
      <c r="C330" s="143">
        <f t="shared" si="23"/>
        <v>27</v>
      </c>
      <c r="D330" s="169" t="s">
        <v>994</v>
      </c>
      <c r="E330" s="169" t="s">
        <v>2404</v>
      </c>
      <c r="F330" s="169" t="s">
        <v>995</v>
      </c>
      <c r="G330" s="169" t="s">
        <v>996</v>
      </c>
      <c r="H330" s="169" t="s">
        <v>1083</v>
      </c>
      <c r="I330" s="170">
        <v>45159.395833333336</v>
      </c>
      <c r="J330" s="169" t="s">
        <v>1105</v>
      </c>
      <c r="K330" s="174">
        <v>45159.584722222222</v>
      </c>
      <c r="L330" s="171">
        <v>45159</v>
      </c>
      <c r="M330" s="177">
        <v>0.58472222222189885</v>
      </c>
      <c r="N330" s="169" t="s">
        <v>1106</v>
      </c>
      <c r="O330" s="169" t="s">
        <v>1107</v>
      </c>
      <c r="P330" s="172">
        <v>228</v>
      </c>
      <c r="Q330" s="172">
        <v>117.8</v>
      </c>
      <c r="R330" s="219"/>
      <c r="S330" s="219"/>
    </row>
    <row r="331" spans="1:19" x14ac:dyDescent="0.3">
      <c r="A331" s="154">
        <f t="shared" si="20"/>
        <v>27</v>
      </c>
      <c r="B331" s="154" t="str">
        <f t="shared" si="18"/>
        <v>27,28</v>
      </c>
      <c r="C331" s="143">
        <f t="shared" si="23"/>
        <v>27</v>
      </c>
      <c r="D331" s="169" t="s">
        <v>994</v>
      </c>
      <c r="E331" s="169" t="s">
        <v>2404</v>
      </c>
      <c r="F331" s="169" t="s">
        <v>995</v>
      </c>
      <c r="G331" s="169" t="s">
        <v>996</v>
      </c>
      <c r="H331" s="169" t="s">
        <v>1083</v>
      </c>
      <c r="I331" s="170">
        <v>45159.395833333336</v>
      </c>
      <c r="J331" s="169" t="s">
        <v>1108</v>
      </c>
      <c r="K331" s="174">
        <v>45160.472916666666</v>
      </c>
      <c r="L331" s="171">
        <v>45160</v>
      </c>
      <c r="M331" s="177">
        <v>0.47291666666569654</v>
      </c>
      <c r="N331" s="169" t="s">
        <v>1109</v>
      </c>
      <c r="O331" s="169" t="s">
        <v>1110</v>
      </c>
      <c r="P331" s="172">
        <v>300</v>
      </c>
      <c r="Q331" s="172">
        <v>254.5</v>
      </c>
      <c r="R331" s="219"/>
      <c r="S331" s="219"/>
    </row>
    <row r="332" spans="1:19" x14ac:dyDescent="0.3">
      <c r="A332" s="154">
        <f t="shared" si="20"/>
        <v>27</v>
      </c>
      <c r="B332" s="154" t="str">
        <f t="shared" si="18"/>
        <v>27,28</v>
      </c>
      <c r="C332" s="143">
        <f t="shared" si="23"/>
        <v>27</v>
      </c>
      <c r="D332" s="169" t="s">
        <v>994</v>
      </c>
      <c r="E332" s="169" t="s">
        <v>2404</v>
      </c>
      <c r="F332" s="169" t="s">
        <v>995</v>
      </c>
      <c r="G332" s="169" t="s">
        <v>996</v>
      </c>
      <c r="H332" s="169" t="s">
        <v>1083</v>
      </c>
      <c r="I332" s="170">
        <v>45159.395833333336</v>
      </c>
      <c r="J332" s="169" t="s">
        <v>1111</v>
      </c>
      <c r="K332" s="174">
        <v>45160.493055555555</v>
      </c>
      <c r="L332" s="171">
        <v>45160</v>
      </c>
      <c r="M332" s="177">
        <v>0.49305555555474712</v>
      </c>
      <c r="N332" s="169" t="s">
        <v>1112</v>
      </c>
      <c r="O332" s="169" t="s">
        <v>1113</v>
      </c>
      <c r="P332" s="172">
        <v>239</v>
      </c>
      <c r="Q332" s="172">
        <v>98.1</v>
      </c>
      <c r="R332" s="220"/>
      <c r="S332" s="220"/>
    </row>
    <row r="333" spans="1:19" x14ac:dyDescent="0.3">
      <c r="A333" s="154">
        <f>C333-1</f>
        <v>27</v>
      </c>
      <c r="B333" s="154" t="str">
        <f t="shared" si="18"/>
        <v>27,28</v>
      </c>
      <c r="C333" s="143">
        <f t="shared" si="23"/>
        <v>28</v>
      </c>
      <c r="D333" s="169" t="s">
        <v>994</v>
      </c>
      <c r="E333" s="169" t="s">
        <v>2404</v>
      </c>
      <c r="F333" s="169" t="s">
        <v>1059</v>
      </c>
      <c r="G333" s="169" t="s">
        <v>1060</v>
      </c>
      <c r="H333" s="169" t="s">
        <v>1145</v>
      </c>
      <c r="I333" s="170">
        <v>45159.395833333336</v>
      </c>
      <c r="J333" s="169" t="s">
        <v>1084</v>
      </c>
      <c r="K333" s="174">
        <v>45159.395833333336</v>
      </c>
      <c r="L333" s="171">
        <v>45159</v>
      </c>
      <c r="M333" s="177">
        <v>0.39583333333575865</v>
      </c>
      <c r="N333" s="169" t="s">
        <v>1146</v>
      </c>
      <c r="O333" s="169" t="s">
        <v>1086</v>
      </c>
      <c r="P333" s="172">
        <v>265</v>
      </c>
      <c r="Q333" s="172">
        <v>180.3</v>
      </c>
      <c r="R333" s="231" t="s">
        <v>2521</v>
      </c>
      <c r="S333" s="231" t="s">
        <v>2506</v>
      </c>
    </row>
    <row r="334" spans="1:19" x14ac:dyDescent="0.3">
      <c r="A334" s="154">
        <f t="shared" ref="A334:A342" si="24">C334-1</f>
        <v>27</v>
      </c>
      <c r="B334" s="154" t="str">
        <f t="shared" si="18"/>
        <v>27,28</v>
      </c>
      <c r="C334" s="143">
        <f t="shared" si="23"/>
        <v>28</v>
      </c>
      <c r="D334" s="169" t="s">
        <v>994</v>
      </c>
      <c r="E334" s="169" t="s">
        <v>2404</v>
      </c>
      <c r="F334" s="169" t="s">
        <v>1059</v>
      </c>
      <c r="G334" s="169" t="s">
        <v>1060</v>
      </c>
      <c r="H334" s="169" t="s">
        <v>1145</v>
      </c>
      <c r="I334" s="170">
        <v>45159.395833333336</v>
      </c>
      <c r="J334" s="169" t="s">
        <v>1087</v>
      </c>
      <c r="K334" s="174">
        <v>45159.496527777781</v>
      </c>
      <c r="L334" s="171">
        <v>45159</v>
      </c>
      <c r="M334" s="177">
        <v>0.49652777778101154</v>
      </c>
      <c r="N334" s="169" t="s">
        <v>1147</v>
      </c>
      <c r="O334" s="169" t="s">
        <v>1089</v>
      </c>
      <c r="P334" s="172">
        <v>295</v>
      </c>
      <c r="Q334" s="172">
        <v>309.5</v>
      </c>
      <c r="R334" s="219"/>
      <c r="S334" s="219"/>
    </row>
    <row r="335" spans="1:19" x14ac:dyDescent="0.3">
      <c r="A335" s="154">
        <f t="shared" si="24"/>
        <v>27</v>
      </c>
      <c r="B335" s="154" t="str">
        <f t="shared" si="18"/>
        <v>27,28</v>
      </c>
      <c r="C335" s="143">
        <f t="shared" si="23"/>
        <v>28</v>
      </c>
      <c r="D335" s="169" t="s">
        <v>994</v>
      </c>
      <c r="E335" s="169" t="s">
        <v>2404</v>
      </c>
      <c r="F335" s="169" t="s">
        <v>1059</v>
      </c>
      <c r="G335" s="169" t="s">
        <v>1060</v>
      </c>
      <c r="H335" s="169" t="s">
        <v>1145</v>
      </c>
      <c r="I335" s="170">
        <v>45159.395833333336</v>
      </c>
      <c r="J335" s="169" t="s">
        <v>1090</v>
      </c>
      <c r="K335" s="174">
        <v>45159.548611111109</v>
      </c>
      <c r="L335" s="171">
        <v>45159</v>
      </c>
      <c r="M335" s="177">
        <v>0.54861111110949423</v>
      </c>
      <c r="N335" s="169" t="s">
        <v>1148</v>
      </c>
      <c r="O335" s="169" t="s">
        <v>1092</v>
      </c>
      <c r="P335" s="172">
        <v>206</v>
      </c>
      <c r="Q335" s="172">
        <v>89</v>
      </c>
      <c r="R335" s="219"/>
      <c r="S335" s="219"/>
    </row>
    <row r="336" spans="1:19" x14ac:dyDescent="0.3">
      <c r="A336" s="154">
        <f t="shared" si="24"/>
        <v>27</v>
      </c>
      <c r="B336" s="154" t="str">
        <f t="shared" si="18"/>
        <v>27,28</v>
      </c>
      <c r="C336" s="143">
        <f t="shared" si="23"/>
        <v>28</v>
      </c>
      <c r="D336" s="169" t="s">
        <v>994</v>
      </c>
      <c r="E336" s="169" t="s">
        <v>2404</v>
      </c>
      <c r="F336" s="169" t="s">
        <v>1059</v>
      </c>
      <c r="G336" s="169" t="s">
        <v>1060</v>
      </c>
      <c r="H336" s="169" t="s">
        <v>1145</v>
      </c>
      <c r="I336" s="170">
        <v>45159.395833333336</v>
      </c>
      <c r="J336" s="169" t="s">
        <v>1093</v>
      </c>
      <c r="K336" s="174">
        <v>45159.548611111109</v>
      </c>
      <c r="L336" s="171">
        <v>45159</v>
      </c>
      <c r="M336" s="177">
        <v>0.54861111110949423</v>
      </c>
      <c r="N336" s="169" t="s">
        <v>1149</v>
      </c>
      <c r="O336" s="169" t="s">
        <v>1095</v>
      </c>
      <c r="P336" s="172">
        <v>221</v>
      </c>
      <c r="Q336" s="172">
        <v>121.6</v>
      </c>
      <c r="R336" s="219"/>
      <c r="S336" s="219"/>
    </row>
    <row r="337" spans="1:19" x14ac:dyDescent="0.3">
      <c r="A337" s="154">
        <f t="shared" si="24"/>
        <v>27</v>
      </c>
      <c r="B337" s="154" t="str">
        <f t="shared" ref="B337:B400" si="25">A337&amp;","&amp;A337+1</f>
        <v>27,28</v>
      </c>
      <c r="C337" s="143">
        <f t="shared" si="23"/>
        <v>28</v>
      </c>
      <c r="D337" s="169" t="s">
        <v>994</v>
      </c>
      <c r="E337" s="169" t="s">
        <v>2404</v>
      </c>
      <c r="F337" s="169" t="s">
        <v>1059</v>
      </c>
      <c r="G337" s="169" t="s">
        <v>1060</v>
      </c>
      <c r="H337" s="169" t="s">
        <v>1145</v>
      </c>
      <c r="I337" s="170">
        <v>45159.395833333336</v>
      </c>
      <c r="J337" s="169" t="s">
        <v>1096</v>
      </c>
      <c r="K337" s="174">
        <v>45159.548611111109</v>
      </c>
      <c r="L337" s="171">
        <v>45159</v>
      </c>
      <c r="M337" s="177">
        <v>0.54861111110949423</v>
      </c>
      <c r="N337" s="169" t="s">
        <v>1150</v>
      </c>
      <c r="O337" s="169" t="s">
        <v>1098</v>
      </c>
      <c r="P337" s="172">
        <v>200</v>
      </c>
      <c r="Q337" s="172">
        <v>82.4</v>
      </c>
      <c r="R337" s="219"/>
      <c r="S337" s="219"/>
    </row>
    <row r="338" spans="1:19" x14ac:dyDescent="0.3">
      <c r="A338" s="154">
        <f t="shared" si="24"/>
        <v>27</v>
      </c>
      <c r="B338" s="154" t="str">
        <f t="shared" si="25"/>
        <v>27,28</v>
      </c>
      <c r="C338" s="143">
        <f t="shared" si="23"/>
        <v>28</v>
      </c>
      <c r="D338" s="169" t="s">
        <v>994</v>
      </c>
      <c r="E338" s="169" t="s">
        <v>2404</v>
      </c>
      <c r="F338" s="169" t="s">
        <v>1059</v>
      </c>
      <c r="G338" s="169" t="s">
        <v>1060</v>
      </c>
      <c r="H338" s="169" t="s">
        <v>1145</v>
      </c>
      <c r="I338" s="170">
        <v>45159.395833333336</v>
      </c>
      <c r="J338" s="169" t="s">
        <v>1099</v>
      </c>
      <c r="K338" s="174">
        <v>45159.548611111109</v>
      </c>
      <c r="L338" s="171">
        <v>45159</v>
      </c>
      <c r="M338" s="177">
        <v>0.54861111110949423</v>
      </c>
      <c r="N338" s="169" t="s">
        <v>1151</v>
      </c>
      <c r="O338" s="169" t="s">
        <v>1101</v>
      </c>
      <c r="P338" s="172">
        <v>251</v>
      </c>
      <c r="Q338" s="172">
        <v>152.69999999999999</v>
      </c>
      <c r="R338" s="219"/>
      <c r="S338" s="219"/>
    </row>
    <row r="339" spans="1:19" x14ac:dyDescent="0.3">
      <c r="A339" s="154">
        <f t="shared" si="24"/>
        <v>27</v>
      </c>
      <c r="B339" s="154" t="str">
        <f t="shared" si="25"/>
        <v>27,28</v>
      </c>
      <c r="C339" s="143">
        <f t="shared" si="23"/>
        <v>28</v>
      </c>
      <c r="D339" s="169" t="s">
        <v>994</v>
      </c>
      <c r="E339" s="169" t="s">
        <v>2404</v>
      </c>
      <c r="F339" s="169" t="s">
        <v>1059</v>
      </c>
      <c r="G339" s="169" t="s">
        <v>1060</v>
      </c>
      <c r="H339" s="169" t="s">
        <v>1145</v>
      </c>
      <c r="I339" s="170">
        <v>45159.395833333336</v>
      </c>
      <c r="J339" s="169" t="s">
        <v>1102</v>
      </c>
      <c r="K339" s="174">
        <v>45159.548611111109</v>
      </c>
      <c r="L339" s="171">
        <v>45159</v>
      </c>
      <c r="M339" s="177">
        <v>0.54861111110949423</v>
      </c>
      <c r="N339" s="169" t="s">
        <v>1152</v>
      </c>
      <c r="O339" s="169" t="s">
        <v>1104</v>
      </c>
      <c r="P339" s="172">
        <v>214</v>
      </c>
      <c r="Q339" s="172">
        <v>101.3</v>
      </c>
      <c r="R339" s="219"/>
      <c r="S339" s="219"/>
    </row>
    <row r="340" spans="1:19" x14ac:dyDescent="0.3">
      <c r="A340" s="154">
        <f t="shared" si="24"/>
        <v>27</v>
      </c>
      <c r="B340" s="154" t="str">
        <f t="shared" si="25"/>
        <v>27,28</v>
      </c>
      <c r="C340" s="143">
        <f t="shared" si="23"/>
        <v>28</v>
      </c>
      <c r="D340" s="169" t="s">
        <v>994</v>
      </c>
      <c r="E340" s="169" t="s">
        <v>2404</v>
      </c>
      <c r="F340" s="169" t="s">
        <v>1059</v>
      </c>
      <c r="G340" s="169" t="s">
        <v>1060</v>
      </c>
      <c r="H340" s="169" t="s">
        <v>1145</v>
      </c>
      <c r="I340" s="170">
        <v>45159.395833333336</v>
      </c>
      <c r="J340" s="169" t="s">
        <v>1105</v>
      </c>
      <c r="K340" s="174">
        <v>45159.584722222222</v>
      </c>
      <c r="L340" s="171">
        <v>45159</v>
      </c>
      <c r="M340" s="177">
        <v>0.58472222222189885</v>
      </c>
      <c r="N340" s="169" t="s">
        <v>1153</v>
      </c>
      <c r="O340" s="169" t="s">
        <v>1107</v>
      </c>
      <c r="P340" s="172">
        <v>228</v>
      </c>
      <c r="Q340" s="172">
        <v>117.8</v>
      </c>
      <c r="R340" s="219"/>
      <c r="S340" s="219"/>
    </row>
    <row r="341" spans="1:19" x14ac:dyDescent="0.3">
      <c r="A341" s="154">
        <f t="shared" si="24"/>
        <v>27</v>
      </c>
      <c r="B341" s="154" t="str">
        <f t="shared" si="25"/>
        <v>27,28</v>
      </c>
      <c r="C341" s="143">
        <f t="shared" si="23"/>
        <v>28</v>
      </c>
      <c r="D341" s="169" t="s">
        <v>994</v>
      </c>
      <c r="E341" s="169" t="s">
        <v>2404</v>
      </c>
      <c r="F341" s="169" t="s">
        <v>1059</v>
      </c>
      <c r="G341" s="169" t="s">
        <v>1060</v>
      </c>
      <c r="H341" s="169" t="s">
        <v>1145</v>
      </c>
      <c r="I341" s="170">
        <v>45159.395833333336</v>
      </c>
      <c r="J341" s="169" t="s">
        <v>1108</v>
      </c>
      <c r="K341" s="174">
        <v>45160.472916666666</v>
      </c>
      <c r="L341" s="171">
        <v>45160</v>
      </c>
      <c r="M341" s="177">
        <v>0.47291666666569654</v>
      </c>
      <c r="N341" s="169" t="s">
        <v>1154</v>
      </c>
      <c r="O341" s="169" t="s">
        <v>1110</v>
      </c>
      <c r="P341" s="172">
        <v>300</v>
      </c>
      <c r="Q341" s="172">
        <v>254.5</v>
      </c>
      <c r="R341" s="219"/>
      <c r="S341" s="219"/>
    </row>
    <row r="342" spans="1:19" x14ac:dyDescent="0.3">
      <c r="A342" s="154">
        <f t="shared" si="24"/>
        <v>27</v>
      </c>
      <c r="B342" s="154" t="str">
        <f t="shared" si="25"/>
        <v>27,28</v>
      </c>
      <c r="C342" s="143">
        <f t="shared" si="23"/>
        <v>28</v>
      </c>
      <c r="D342" s="169" t="s">
        <v>994</v>
      </c>
      <c r="E342" s="169" t="s">
        <v>2404</v>
      </c>
      <c r="F342" s="169" t="s">
        <v>1059</v>
      </c>
      <c r="G342" s="169" t="s">
        <v>1060</v>
      </c>
      <c r="H342" s="169" t="s">
        <v>1145</v>
      </c>
      <c r="I342" s="170">
        <v>45159.395833333336</v>
      </c>
      <c r="J342" s="169" t="s">
        <v>1111</v>
      </c>
      <c r="K342" s="174">
        <v>45160.493055555555</v>
      </c>
      <c r="L342" s="171">
        <v>45160</v>
      </c>
      <c r="M342" s="177">
        <v>0.49305555555474712</v>
      </c>
      <c r="N342" s="169" t="s">
        <v>1155</v>
      </c>
      <c r="O342" s="169" t="s">
        <v>1113</v>
      </c>
      <c r="P342" s="172">
        <v>239</v>
      </c>
      <c r="Q342" s="172">
        <v>98.1</v>
      </c>
      <c r="R342" s="220"/>
      <c r="S342" s="220"/>
    </row>
    <row r="343" spans="1:19" x14ac:dyDescent="0.3">
      <c r="A343" s="154">
        <f t="shared" ref="A343:A392" si="26">C343</f>
        <v>29</v>
      </c>
      <c r="B343" s="154" t="str">
        <f t="shared" si="25"/>
        <v>29,30</v>
      </c>
      <c r="C343" s="143">
        <f t="shared" si="23"/>
        <v>29</v>
      </c>
      <c r="D343" s="169" t="s">
        <v>994</v>
      </c>
      <c r="E343" s="169" t="s">
        <v>2405</v>
      </c>
      <c r="F343" s="169" t="s">
        <v>995</v>
      </c>
      <c r="G343" s="169" t="s">
        <v>996</v>
      </c>
      <c r="H343" s="169" t="s">
        <v>1167</v>
      </c>
      <c r="I343" s="170">
        <v>45159.496527777781</v>
      </c>
      <c r="J343" s="169" t="s">
        <v>1168</v>
      </c>
      <c r="K343" s="174">
        <v>45159.496527777781</v>
      </c>
      <c r="L343" s="171">
        <v>45159</v>
      </c>
      <c r="M343" s="177">
        <v>0.49652777778101154</v>
      </c>
      <c r="N343" s="169" t="s">
        <v>1169</v>
      </c>
      <c r="O343" s="169" t="s">
        <v>1170</v>
      </c>
      <c r="P343" s="172">
        <v>407</v>
      </c>
      <c r="Q343" s="172">
        <v>553</v>
      </c>
      <c r="R343" s="231" t="s">
        <v>2522</v>
      </c>
      <c r="S343" s="231" t="s">
        <v>2506</v>
      </c>
    </row>
    <row r="344" spans="1:19" x14ac:dyDescent="0.3">
      <c r="A344" s="154">
        <f t="shared" si="26"/>
        <v>29</v>
      </c>
      <c r="B344" s="154" t="str">
        <f t="shared" si="25"/>
        <v>29,30</v>
      </c>
      <c r="C344" s="143">
        <f t="shared" si="23"/>
        <v>29</v>
      </c>
      <c r="D344" s="169" t="s">
        <v>994</v>
      </c>
      <c r="E344" s="169" t="s">
        <v>2405</v>
      </c>
      <c r="F344" s="169" t="s">
        <v>995</v>
      </c>
      <c r="G344" s="169" t="s">
        <v>996</v>
      </c>
      <c r="H344" s="169" t="s">
        <v>1167</v>
      </c>
      <c r="I344" s="170">
        <v>45159.496527777781</v>
      </c>
      <c r="J344" s="169" t="s">
        <v>1171</v>
      </c>
      <c r="K344" s="174">
        <v>45159.548611111109</v>
      </c>
      <c r="L344" s="171">
        <v>45159</v>
      </c>
      <c r="M344" s="177">
        <v>0.54861111110949423</v>
      </c>
      <c r="N344" s="169" t="s">
        <v>1172</v>
      </c>
      <c r="O344" s="169" t="s">
        <v>1173</v>
      </c>
      <c r="P344" s="172">
        <v>265</v>
      </c>
      <c r="Q344" s="172">
        <v>182.3</v>
      </c>
      <c r="R344" s="219"/>
      <c r="S344" s="219"/>
    </row>
    <row r="345" spans="1:19" x14ac:dyDescent="0.3">
      <c r="A345" s="154">
        <f t="shared" si="26"/>
        <v>29</v>
      </c>
      <c r="B345" s="154" t="str">
        <f t="shared" si="25"/>
        <v>29,30</v>
      </c>
      <c r="C345" s="143">
        <f t="shared" si="23"/>
        <v>29</v>
      </c>
      <c r="D345" s="169" t="s">
        <v>994</v>
      </c>
      <c r="E345" s="169" t="s">
        <v>2405</v>
      </c>
      <c r="F345" s="169" t="s">
        <v>995</v>
      </c>
      <c r="G345" s="169" t="s">
        <v>996</v>
      </c>
      <c r="H345" s="169" t="s">
        <v>1167</v>
      </c>
      <c r="I345" s="170">
        <v>45159.496527777781</v>
      </c>
      <c r="J345" s="169" t="s">
        <v>1174</v>
      </c>
      <c r="K345" s="174">
        <v>45159.548611111109</v>
      </c>
      <c r="L345" s="171">
        <v>45159</v>
      </c>
      <c r="M345" s="177">
        <v>0.54861111110949423</v>
      </c>
      <c r="N345" s="169" t="s">
        <v>1175</v>
      </c>
      <c r="O345" s="169" t="s">
        <v>1176</v>
      </c>
      <c r="P345" s="172">
        <v>221</v>
      </c>
      <c r="Q345" s="172">
        <v>109.7</v>
      </c>
      <c r="R345" s="219"/>
      <c r="S345" s="219"/>
    </row>
    <row r="346" spans="1:19" x14ac:dyDescent="0.3">
      <c r="A346" s="154">
        <f t="shared" si="26"/>
        <v>29</v>
      </c>
      <c r="B346" s="154" t="str">
        <f t="shared" si="25"/>
        <v>29,30</v>
      </c>
      <c r="C346" s="143">
        <f t="shared" si="23"/>
        <v>29</v>
      </c>
      <c r="D346" s="169" t="s">
        <v>994</v>
      </c>
      <c r="E346" s="169" t="s">
        <v>2405</v>
      </c>
      <c r="F346" s="169" t="s">
        <v>995</v>
      </c>
      <c r="G346" s="169" t="s">
        <v>996</v>
      </c>
      <c r="H346" s="169" t="s">
        <v>1167</v>
      </c>
      <c r="I346" s="170">
        <v>45159.496527777781</v>
      </c>
      <c r="J346" s="169" t="s">
        <v>1177</v>
      </c>
      <c r="K346" s="174">
        <v>45159.548611111109</v>
      </c>
      <c r="L346" s="171">
        <v>45159</v>
      </c>
      <c r="M346" s="177">
        <v>0.54861111110949423</v>
      </c>
      <c r="N346" s="169" t="s">
        <v>1178</v>
      </c>
      <c r="O346" s="169" t="s">
        <v>1179</v>
      </c>
      <c r="P346" s="172">
        <v>210</v>
      </c>
      <c r="Q346" s="172">
        <v>100.9</v>
      </c>
      <c r="R346" s="219"/>
      <c r="S346" s="219"/>
    </row>
    <row r="347" spans="1:19" x14ac:dyDescent="0.3">
      <c r="A347" s="154">
        <f t="shared" si="26"/>
        <v>29</v>
      </c>
      <c r="B347" s="154" t="str">
        <f t="shared" si="25"/>
        <v>29,30</v>
      </c>
      <c r="C347" s="143">
        <f t="shared" si="23"/>
        <v>29</v>
      </c>
      <c r="D347" s="169" t="s">
        <v>994</v>
      </c>
      <c r="E347" s="169" t="s">
        <v>2405</v>
      </c>
      <c r="F347" s="169" t="s">
        <v>995</v>
      </c>
      <c r="G347" s="169" t="s">
        <v>996</v>
      </c>
      <c r="H347" s="169" t="s">
        <v>1167</v>
      </c>
      <c r="I347" s="170">
        <v>45159.496527777781</v>
      </c>
      <c r="J347" s="169" t="s">
        <v>1180</v>
      </c>
      <c r="K347" s="174">
        <v>45159.548611111109</v>
      </c>
      <c r="L347" s="171">
        <v>45159</v>
      </c>
      <c r="M347" s="177">
        <v>0.54861111110949423</v>
      </c>
      <c r="N347" s="169" t="s">
        <v>1181</v>
      </c>
      <c r="O347" s="169" t="s">
        <v>1182</v>
      </c>
      <c r="P347" s="172">
        <v>229</v>
      </c>
      <c r="Q347" s="172">
        <v>124.2</v>
      </c>
      <c r="R347" s="219"/>
      <c r="S347" s="219"/>
    </row>
    <row r="348" spans="1:19" x14ac:dyDescent="0.3">
      <c r="A348" s="154">
        <f t="shared" si="26"/>
        <v>29</v>
      </c>
      <c r="B348" s="154" t="str">
        <f t="shared" si="25"/>
        <v>29,30</v>
      </c>
      <c r="C348" s="143">
        <f t="shared" si="23"/>
        <v>29</v>
      </c>
      <c r="D348" s="169" t="s">
        <v>994</v>
      </c>
      <c r="E348" s="169" t="s">
        <v>2405</v>
      </c>
      <c r="F348" s="169" t="s">
        <v>995</v>
      </c>
      <c r="G348" s="169" t="s">
        <v>996</v>
      </c>
      <c r="H348" s="169" t="s">
        <v>1167</v>
      </c>
      <c r="I348" s="170">
        <v>45159.496527777781</v>
      </c>
      <c r="J348" s="169" t="s">
        <v>1183</v>
      </c>
      <c r="K348" s="174">
        <v>45159.548611111109</v>
      </c>
      <c r="L348" s="171">
        <v>45159</v>
      </c>
      <c r="M348" s="177">
        <v>0.54861111110949423</v>
      </c>
      <c r="N348" s="169" t="s">
        <v>1184</v>
      </c>
      <c r="O348" s="169" t="s">
        <v>1185</v>
      </c>
      <c r="P348" s="172">
        <v>200</v>
      </c>
      <c r="Q348" s="172">
        <v>73.2</v>
      </c>
      <c r="R348" s="219"/>
      <c r="S348" s="219"/>
    </row>
    <row r="349" spans="1:19" x14ac:dyDescent="0.3">
      <c r="A349" s="154">
        <f t="shared" si="26"/>
        <v>29</v>
      </c>
      <c r="B349" s="154" t="str">
        <f t="shared" si="25"/>
        <v>29,30</v>
      </c>
      <c r="C349" s="143">
        <f t="shared" si="23"/>
        <v>29</v>
      </c>
      <c r="D349" s="169" t="s">
        <v>994</v>
      </c>
      <c r="E349" s="169" t="s">
        <v>2405</v>
      </c>
      <c r="F349" s="169" t="s">
        <v>995</v>
      </c>
      <c r="G349" s="169" t="s">
        <v>996</v>
      </c>
      <c r="H349" s="169" t="s">
        <v>1167</v>
      </c>
      <c r="I349" s="170">
        <v>45159.496527777781</v>
      </c>
      <c r="J349" s="169" t="s">
        <v>1186</v>
      </c>
      <c r="K349" s="174">
        <v>45159.584722222222</v>
      </c>
      <c r="L349" s="171">
        <v>45159</v>
      </c>
      <c r="M349" s="177">
        <v>0.58472222222189885</v>
      </c>
      <c r="N349" s="169" t="s">
        <v>1187</v>
      </c>
      <c r="O349" s="169" t="s">
        <v>1188</v>
      </c>
      <c r="P349" s="172">
        <v>204</v>
      </c>
      <c r="Q349" s="172">
        <v>79.7</v>
      </c>
      <c r="R349" s="219"/>
      <c r="S349" s="219"/>
    </row>
    <row r="350" spans="1:19" x14ac:dyDescent="0.3">
      <c r="A350" s="154">
        <f t="shared" si="26"/>
        <v>29</v>
      </c>
      <c r="B350" s="154" t="str">
        <f t="shared" si="25"/>
        <v>29,30</v>
      </c>
      <c r="C350" s="143">
        <f t="shared" si="23"/>
        <v>29</v>
      </c>
      <c r="D350" s="169" t="s">
        <v>994</v>
      </c>
      <c r="E350" s="169" t="s">
        <v>2405</v>
      </c>
      <c r="F350" s="169" t="s">
        <v>995</v>
      </c>
      <c r="G350" s="169" t="s">
        <v>996</v>
      </c>
      <c r="H350" s="169" t="s">
        <v>1167</v>
      </c>
      <c r="I350" s="170">
        <v>45159.496527777781</v>
      </c>
      <c r="J350" s="169" t="s">
        <v>1189</v>
      </c>
      <c r="K350" s="174">
        <v>45159.584722222222</v>
      </c>
      <c r="L350" s="171">
        <v>45159</v>
      </c>
      <c r="M350" s="177">
        <v>0.58472222222189885</v>
      </c>
      <c r="N350" s="169" t="s">
        <v>1190</v>
      </c>
      <c r="O350" s="169" t="s">
        <v>1191</v>
      </c>
      <c r="P350" s="172">
        <v>236</v>
      </c>
      <c r="Q350" s="172">
        <v>129.6</v>
      </c>
      <c r="R350" s="219"/>
      <c r="S350" s="219"/>
    </row>
    <row r="351" spans="1:19" x14ac:dyDescent="0.3">
      <c r="A351" s="154">
        <f t="shared" si="26"/>
        <v>29</v>
      </c>
      <c r="B351" s="154" t="str">
        <f t="shared" si="25"/>
        <v>29,30</v>
      </c>
      <c r="C351" s="143">
        <f t="shared" si="23"/>
        <v>29</v>
      </c>
      <c r="D351" s="169" t="s">
        <v>994</v>
      </c>
      <c r="E351" s="169" t="s">
        <v>2405</v>
      </c>
      <c r="F351" s="169" t="s">
        <v>995</v>
      </c>
      <c r="G351" s="169" t="s">
        <v>996</v>
      </c>
      <c r="H351" s="169" t="s">
        <v>1167</v>
      </c>
      <c r="I351" s="170">
        <v>45159.496527777781</v>
      </c>
      <c r="J351" s="169" t="s">
        <v>1192</v>
      </c>
      <c r="K351" s="174">
        <v>45160.439583333333</v>
      </c>
      <c r="L351" s="171">
        <v>45160</v>
      </c>
      <c r="M351" s="177">
        <v>0.43958333333284827</v>
      </c>
      <c r="N351" s="169" t="s">
        <v>1193</v>
      </c>
      <c r="O351" s="169" t="s">
        <v>1194</v>
      </c>
      <c r="P351" s="172">
        <v>254</v>
      </c>
      <c r="Q351" s="172">
        <v>146.6</v>
      </c>
      <c r="R351" s="219"/>
      <c r="S351" s="219"/>
    </row>
    <row r="352" spans="1:19" x14ac:dyDescent="0.3">
      <c r="A352" s="154">
        <f t="shared" si="26"/>
        <v>29</v>
      </c>
      <c r="B352" s="154" t="str">
        <f t="shared" si="25"/>
        <v>29,30</v>
      </c>
      <c r="C352" s="143">
        <f t="shared" si="23"/>
        <v>29</v>
      </c>
      <c r="D352" s="169" t="s">
        <v>994</v>
      </c>
      <c r="E352" s="169" t="s">
        <v>2405</v>
      </c>
      <c r="F352" s="169" t="s">
        <v>995</v>
      </c>
      <c r="G352" s="169" t="s">
        <v>996</v>
      </c>
      <c r="H352" s="169" t="s">
        <v>1167</v>
      </c>
      <c r="I352" s="170">
        <v>45159.496527777781</v>
      </c>
      <c r="J352" s="169" t="s">
        <v>1195</v>
      </c>
      <c r="K352" s="174">
        <v>45160.493055555555</v>
      </c>
      <c r="L352" s="171">
        <v>45160</v>
      </c>
      <c r="M352" s="177">
        <v>0.49305555555474712</v>
      </c>
      <c r="N352" s="169" t="s">
        <v>1196</v>
      </c>
      <c r="O352" s="169" t="s">
        <v>1197</v>
      </c>
      <c r="P352" s="172">
        <v>279</v>
      </c>
      <c r="Q352" s="172">
        <v>174.4</v>
      </c>
      <c r="R352" s="220"/>
      <c r="S352" s="220"/>
    </row>
    <row r="353" spans="1:19" x14ac:dyDescent="0.3">
      <c r="A353" s="154">
        <f>C353-1</f>
        <v>29</v>
      </c>
      <c r="B353" s="154" t="str">
        <f t="shared" si="25"/>
        <v>29,30</v>
      </c>
      <c r="C353" s="143">
        <f t="shared" si="23"/>
        <v>30</v>
      </c>
      <c r="D353" s="169" t="s">
        <v>994</v>
      </c>
      <c r="E353" s="169" t="s">
        <v>2405</v>
      </c>
      <c r="F353" s="169" t="s">
        <v>1059</v>
      </c>
      <c r="G353" s="169" t="s">
        <v>1060</v>
      </c>
      <c r="H353" s="169" t="s">
        <v>1229</v>
      </c>
      <c r="I353" s="170">
        <v>45159.496527777781</v>
      </c>
      <c r="J353" s="169" t="s">
        <v>1168</v>
      </c>
      <c r="K353" s="174">
        <v>45159.496527777781</v>
      </c>
      <c r="L353" s="171">
        <v>45159</v>
      </c>
      <c r="M353" s="177">
        <v>0.49652777778101154</v>
      </c>
      <c r="N353" s="169" t="s">
        <v>1230</v>
      </c>
      <c r="O353" s="169" t="s">
        <v>1170</v>
      </c>
      <c r="P353" s="172">
        <v>407</v>
      </c>
      <c r="Q353" s="172">
        <v>553</v>
      </c>
      <c r="R353" s="231" t="s">
        <v>2523</v>
      </c>
      <c r="S353" s="231" t="s">
        <v>2506</v>
      </c>
    </row>
    <row r="354" spans="1:19" x14ac:dyDescent="0.3">
      <c r="A354" s="154">
        <f t="shared" ref="A354:A362" si="27">C354-1</f>
        <v>29</v>
      </c>
      <c r="B354" s="154" t="str">
        <f t="shared" si="25"/>
        <v>29,30</v>
      </c>
      <c r="C354" s="143">
        <f t="shared" si="23"/>
        <v>30</v>
      </c>
      <c r="D354" s="169" t="s">
        <v>994</v>
      </c>
      <c r="E354" s="169" t="s">
        <v>2405</v>
      </c>
      <c r="F354" s="169" t="s">
        <v>1059</v>
      </c>
      <c r="G354" s="169" t="s">
        <v>1060</v>
      </c>
      <c r="H354" s="169" t="s">
        <v>1229</v>
      </c>
      <c r="I354" s="170">
        <v>45159.496527777781</v>
      </c>
      <c r="J354" s="169" t="s">
        <v>1171</v>
      </c>
      <c r="K354" s="174">
        <v>45159.548611111109</v>
      </c>
      <c r="L354" s="171">
        <v>45159</v>
      </c>
      <c r="M354" s="177">
        <v>0.54861111110949423</v>
      </c>
      <c r="N354" s="169" t="s">
        <v>1231</v>
      </c>
      <c r="O354" s="169" t="s">
        <v>1173</v>
      </c>
      <c r="P354" s="172">
        <v>265</v>
      </c>
      <c r="Q354" s="172">
        <v>182.3</v>
      </c>
      <c r="R354" s="219"/>
      <c r="S354" s="219"/>
    </row>
    <row r="355" spans="1:19" x14ac:dyDescent="0.3">
      <c r="A355" s="154">
        <f t="shared" si="27"/>
        <v>29</v>
      </c>
      <c r="B355" s="154" t="str">
        <f t="shared" si="25"/>
        <v>29,30</v>
      </c>
      <c r="C355" s="143">
        <f t="shared" si="23"/>
        <v>30</v>
      </c>
      <c r="D355" s="169" t="s">
        <v>994</v>
      </c>
      <c r="E355" s="169" t="s">
        <v>2405</v>
      </c>
      <c r="F355" s="169" t="s">
        <v>1059</v>
      </c>
      <c r="G355" s="169" t="s">
        <v>1060</v>
      </c>
      <c r="H355" s="169" t="s">
        <v>1229</v>
      </c>
      <c r="I355" s="170">
        <v>45159.496527777781</v>
      </c>
      <c r="J355" s="169" t="s">
        <v>1174</v>
      </c>
      <c r="K355" s="174">
        <v>45159.548611111109</v>
      </c>
      <c r="L355" s="171">
        <v>45159</v>
      </c>
      <c r="M355" s="177">
        <v>0.54861111110949423</v>
      </c>
      <c r="N355" s="169" t="s">
        <v>1232</v>
      </c>
      <c r="O355" s="169" t="s">
        <v>1176</v>
      </c>
      <c r="P355" s="172">
        <v>221</v>
      </c>
      <c r="Q355" s="172">
        <v>109.7</v>
      </c>
      <c r="R355" s="219"/>
      <c r="S355" s="219"/>
    </row>
    <row r="356" spans="1:19" x14ac:dyDescent="0.3">
      <c r="A356" s="154">
        <f t="shared" si="27"/>
        <v>29</v>
      </c>
      <c r="B356" s="154" t="str">
        <f t="shared" si="25"/>
        <v>29,30</v>
      </c>
      <c r="C356" s="143">
        <f t="shared" si="23"/>
        <v>30</v>
      </c>
      <c r="D356" s="169" t="s">
        <v>994</v>
      </c>
      <c r="E356" s="169" t="s">
        <v>2405</v>
      </c>
      <c r="F356" s="169" t="s">
        <v>1059</v>
      </c>
      <c r="G356" s="169" t="s">
        <v>1060</v>
      </c>
      <c r="H356" s="169" t="s">
        <v>1229</v>
      </c>
      <c r="I356" s="170">
        <v>45159.496527777781</v>
      </c>
      <c r="J356" s="169" t="s">
        <v>1177</v>
      </c>
      <c r="K356" s="174">
        <v>45159.548611111109</v>
      </c>
      <c r="L356" s="171">
        <v>45159</v>
      </c>
      <c r="M356" s="177">
        <v>0.54861111110949423</v>
      </c>
      <c r="N356" s="169" t="s">
        <v>1233</v>
      </c>
      <c r="O356" s="169" t="s">
        <v>1179</v>
      </c>
      <c r="P356" s="172">
        <v>210</v>
      </c>
      <c r="Q356" s="172">
        <v>100.9</v>
      </c>
      <c r="R356" s="219"/>
      <c r="S356" s="219"/>
    </row>
    <row r="357" spans="1:19" x14ac:dyDescent="0.3">
      <c r="A357" s="154">
        <f t="shared" si="27"/>
        <v>29</v>
      </c>
      <c r="B357" s="154" t="str">
        <f t="shared" si="25"/>
        <v>29,30</v>
      </c>
      <c r="C357" s="143">
        <f t="shared" si="23"/>
        <v>30</v>
      </c>
      <c r="D357" s="169" t="s">
        <v>994</v>
      </c>
      <c r="E357" s="169" t="s">
        <v>2405</v>
      </c>
      <c r="F357" s="169" t="s">
        <v>1059</v>
      </c>
      <c r="G357" s="169" t="s">
        <v>1060</v>
      </c>
      <c r="H357" s="169" t="s">
        <v>1229</v>
      </c>
      <c r="I357" s="170">
        <v>45159.496527777781</v>
      </c>
      <c r="J357" s="169" t="s">
        <v>1180</v>
      </c>
      <c r="K357" s="174">
        <v>45159.548611111109</v>
      </c>
      <c r="L357" s="171">
        <v>45159</v>
      </c>
      <c r="M357" s="177">
        <v>0.54861111110949423</v>
      </c>
      <c r="N357" s="169" t="s">
        <v>1234</v>
      </c>
      <c r="O357" s="169" t="s">
        <v>1182</v>
      </c>
      <c r="P357" s="172">
        <v>229</v>
      </c>
      <c r="Q357" s="172">
        <v>124.2</v>
      </c>
      <c r="R357" s="219"/>
      <c r="S357" s="219"/>
    </row>
    <row r="358" spans="1:19" x14ac:dyDescent="0.3">
      <c r="A358" s="154">
        <f t="shared" si="27"/>
        <v>29</v>
      </c>
      <c r="B358" s="154" t="str">
        <f t="shared" si="25"/>
        <v>29,30</v>
      </c>
      <c r="C358" s="143">
        <f t="shared" si="23"/>
        <v>30</v>
      </c>
      <c r="D358" s="169" t="s">
        <v>994</v>
      </c>
      <c r="E358" s="169" t="s">
        <v>2405</v>
      </c>
      <c r="F358" s="169" t="s">
        <v>1059</v>
      </c>
      <c r="G358" s="169" t="s">
        <v>1060</v>
      </c>
      <c r="H358" s="169" t="s">
        <v>1229</v>
      </c>
      <c r="I358" s="170">
        <v>45159.496527777781</v>
      </c>
      <c r="J358" s="169" t="s">
        <v>1183</v>
      </c>
      <c r="K358" s="174">
        <v>45159.548611111109</v>
      </c>
      <c r="L358" s="171">
        <v>45159</v>
      </c>
      <c r="M358" s="177">
        <v>0.54861111110949423</v>
      </c>
      <c r="N358" s="169" t="s">
        <v>1235</v>
      </c>
      <c r="O358" s="169" t="s">
        <v>1185</v>
      </c>
      <c r="P358" s="172">
        <v>200</v>
      </c>
      <c r="Q358" s="172">
        <v>73.2</v>
      </c>
      <c r="R358" s="219"/>
      <c r="S358" s="219"/>
    </row>
    <row r="359" spans="1:19" x14ac:dyDescent="0.3">
      <c r="A359" s="154">
        <f t="shared" si="27"/>
        <v>29</v>
      </c>
      <c r="B359" s="154" t="str">
        <f t="shared" si="25"/>
        <v>29,30</v>
      </c>
      <c r="C359" s="143">
        <f t="shared" si="23"/>
        <v>30</v>
      </c>
      <c r="D359" s="169" t="s">
        <v>994</v>
      </c>
      <c r="E359" s="169" t="s">
        <v>2405</v>
      </c>
      <c r="F359" s="169" t="s">
        <v>1059</v>
      </c>
      <c r="G359" s="169" t="s">
        <v>1060</v>
      </c>
      <c r="H359" s="169" t="s">
        <v>1229</v>
      </c>
      <c r="I359" s="170">
        <v>45159.496527777781</v>
      </c>
      <c r="J359" s="169" t="s">
        <v>1186</v>
      </c>
      <c r="K359" s="174">
        <v>45159.584722222222</v>
      </c>
      <c r="L359" s="171">
        <v>45159</v>
      </c>
      <c r="M359" s="177">
        <v>0.58472222222189885</v>
      </c>
      <c r="N359" s="169" t="s">
        <v>1236</v>
      </c>
      <c r="O359" s="169" t="s">
        <v>1188</v>
      </c>
      <c r="P359" s="172">
        <v>204</v>
      </c>
      <c r="Q359" s="172">
        <v>79.7</v>
      </c>
      <c r="R359" s="219"/>
      <c r="S359" s="219"/>
    </row>
    <row r="360" spans="1:19" x14ac:dyDescent="0.3">
      <c r="A360" s="154">
        <f t="shared" si="27"/>
        <v>29</v>
      </c>
      <c r="B360" s="154" t="str">
        <f t="shared" si="25"/>
        <v>29,30</v>
      </c>
      <c r="C360" s="143">
        <f t="shared" si="23"/>
        <v>30</v>
      </c>
      <c r="D360" s="169" t="s">
        <v>994</v>
      </c>
      <c r="E360" s="169" t="s">
        <v>2405</v>
      </c>
      <c r="F360" s="169" t="s">
        <v>1059</v>
      </c>
      <c r="G360" s="169" t="s">
        <v>1060</v>
      </c>
      <c r="H360" s="169" t="s">
        <v>1229</v>
      </c>
      <c r="I360" s="170">
        <v>45159.496527777781</v>
      </c>
      <c r="J360" s="169" t="s">
        <v>1189</v>
      </c>
      <c r="K360" s="174">
        <v>45159.584722222222</v>
      </c>
      <c r="L360" s="171">
        <v>45159</v>
      </c>
      <c r="M360" s="177">
        <v>0.58472222222189885</v>
      </c>
      <c r="N360" s="169" t="s">
        <v>1237</v>
      </c>
      <c r="O360" s="169" t="s">
        <v>1191</v>
      </c>
      <c r="P360" s="172">
        <v>236</v>
      </c>
      <c r="Q360" s="172">
        <v>129.6</v>
      </c>
      <c r="R360" s="219"/>
      <c r="S360" s="219"/>
    </row>
    <row r="361" spans="1:19" x14ac:dyDescent="0.3">
      <c r="A361" s="154">
        <f t="shared" si="27"/>
        <v>29</v>
      </c>
      <c r="B361" s="154" t="str">
        <f t="shared" si="25"/>
        <v>29,30</v>
      </c>
      <c r="C361" s="143">
        <f t="shared" si="23"/>
        <v>30</v>
      </c>
      <c r="D361" s="169" t="s">
        <v>994</v>
      </c>
      <c r="E361" s="169" t="s">
        <v>2405</v>
      </c>
      <c r="F361" s="169" t="s">
        <v>1059</v>
      </c>
      <c r="G361" s="169" t="s">
        <v>1060</v>
      </c>
      <c r="H361" s="169" t="s">
        <v>1229</v>
      </c>
      <c r="I361" s="170">
        <v>45159.496527777781</v>
      </c>
      <c r="J361" s="169" t="s">
        <v>1192</v>
      </c>
      <c r="K361" s="174">
        <v>45160.439583333333</v>
      </c>
      <c r="L361" s="171">
        <v>45160</v>
      </c>
      <c r="M361" s="177">
        <v>0.43958333333284827</v>
      </c>
      <c r="N361" s="169" t="s">
        <v>1238</v>
      </c>
      <c r="O361" s="169" t="s">
        <v>1194</v>
      </c>
      <c r="P361" s="172">
        <v>254</v>
      </c>
      <c r="Q361" s="172">
        <v>146.6</v>
      </c>
      <c r="R361" s="219"/>
      <c r="S361" s="219"/>
    </row>
    <row r="362" spans="1:19" x14ac:dyDescent="0.3">
      <c r="A362" s="154">
        <f t="shared" si="27"/>
        <v>29</v>
      </c>
      <c r="B362" s="154" t="str">
        <f t="shared" si="25"/>
        <v>29,30</v>
      </c>
      <c r="C362" s="143">
        <f t="shared" si="23"/>
        <v>30</v>
      </c>
      <c r="D362" s="169" t="s">
        <v>994</v>
      </c>
      <c r="E362" s="169" t="s">
        <v>2405</v>
      </c>
      <c r="F362" s="169" t="s">
        <v>1059</v>
      </c>
      <c r="G362" s="169" t="s">
        <v>1060</v>
      </c>
      <c r="H362" s="169" t="s">
        <v>1229</v>
      </c>
      <c r="I362" s="170">
        <v>45159.496527777781</v>
      </c>
      <c r="J362" s="169" t="s">
        <v>1195</v>
      </c>
      <c r="K362" s="174">
        <v>45160.493055555555</v>
      </c>
      <c r="L362" s="171">
        <v>45160</v>
      </c>
      <c r="M362" s="177">
        <v>0.49305555555474712</v>
      </c>
      <c r="N362" s="169" t="s">
        <v>1239</v>
      </c>
      <c r="O362" s="169" t="s">
        <v>1197</v>
      </c>
      <c r="P362" s="172">
        <v>279</v>
      </c>
      <c r="Q362" s="172">
        <v>174.4</v>
      </c>
      <c r="R362" s="220"/>
      <c r="S362" s="220"/>
    </row>
    <row r="363" spans="1:19" x14ac:dyDescent="0.3">
      <c r="A363" s="154">
        <f t="shared" si="26"/>
        <v>31</v>
      </c>
      <c r="B363" s="154" t="str">
        <f t="shared" si="25"/>
        <v>31,32</v>
      </c>
      <c r="C363" s="143">
        <f t="shared" si="23"/>
        <v>31</v>
      </c>
      <c r="D363" s="169" t="s">
        <v>994</v>
      </c>
      <c r="E363" s="169" t="s">
        <v>2406</v>
      </c>
      <c r="F363" s="169" t="s">
        <v>995</v>
      </c>
      <c r="G363" s="169" t="s">
        <v>996</v>
      </c>
      <c r="H363" s="169" t="s">
        <v>1251</v>
      </c>
      <c r="I363" s="170">
        <v>45159.395833333336</v>
      </c>
      <c r="J363" s="169" t="s">
        <v>1252</v>
      </c>
      <c r="K363" s="174">
        <v>45159.395833333336</v>
      </c>
      <c r="L363" s="171">
        <v>45159</v>
      </c>
      <c r="M363" s="177">
        <v>0.39583333333575865</v>
      </c>
      <c r="N363" s="169" t="s">
        <v>1253</v>
      </c>
      <c r="O363" s="169" t="s">
        <v>1254</v>
      </c>
      <c r="P363" s="172">
        <v>245</v>
      </c>
      <c r="Q363" s="172">
        <v>146.9</v>
      </c>
      <c r="R363" s="231" t="s">
        <v>2524</v>
      </c>
      <c r="S363" s="231" t="s">
        <v>2506</v>
      </c>
    </row>
    <row r="364" spans="1:19" x14ac:dyDescent="0.3">
      <c r="A364" s="154">
        <f t="shared" si="26"/>
        <v>31</v>
      </c>
      <c r="B364" s="154" t="str">
        <f t="shared" si="25"/>
        <v>31,32</v>
      </c>
      <c r="C364" s="143">
        <f t="shared" si="23"/>
        <v>31</v>
      </c>
      <c r="D364" s="169" t="s">
        <v>994</v>
      </c>
      <c r="E364" s="169" t="s">
        <v>2406</v>
      </c>
      <c r="F364" s="169" t="s">
        <v>995</v>
      </c>
      <c r="G364" s="169" t="s">
        <v>996</v>
      </c>
      <c r="H364" s="169" t="s">
        <v>1251</v>
      </c>
      <c r="I364" s="170">
        <v>45159.395833333336</v>
      </c>
      <c r="J364" s="169" t="s">
        <v>1255</v>
      </c>
      <c r="K364" s="174">
        <v>45159.548611111109</v>
      </c>
      <c r="L364" s="171">
        <v>45159</v>
      </c>
      <c r="M364" s="177">
        <v>0.54861111110949423</v>
      </c>
      <c r="N364" s="169" t="s">
        <v>1256</v>
      </c>
      <c r="O364" s="169" t="s">
        <v>1257</v>
      </c>
      <c r="P364" s="172">
        <v>200</v>
      </c>
      <c r="Q364" s="172">
        <v>73.599999999999994</v>
      </c>
      <c r="R364" s="219"/>
      <c r="S364" s="219"/>
    </row>
    <row r="365" spans="1:19" x14ac:dyDescent="0.3">
      <c r="A365" s="154">
        <f t="shared" si="26"/>
        <v>31</v>
      </c>
      <c r="B365" s="154" t="str">
        <f t="shared" si="25"/>
        <v>31,32</v>
      </c>
      <c r="C365" s="143">
        <f t="shared" si="23"/>
        <v>31</v>
      </c>
      <c r="D365" s="169" t="s">
        <v>994</v>
      </c>
      <c r="E365" s="169" t="s">
        <v>2406</v>
      </c>
      <c r="F365" s="169" t="s">
        <v>995</v>
      </c>
      <c r="G365" s="169" t="s">
        <v>996</v>
      </c>
      <c r="H365" s="169" t="s">
        <v>1251</v>
      </c>
      <c r="I365" s="170">
        <v>45159.395833333336</v>
      </c>
      <c r="J365" s="169" t="s">
        <v>1258</v>
      </c>
      <c r="K365" s="174">
        <v>45159.584722222222</v>
      </c>
      <c r="L365" s="171">
        <v>45159</v>
      </c>
      <c r="M365" s="177">
        <v>0.58472222222189885</v>
      </c>
      <c r="N365" s="169" t="s">
        <v>1259</v>
      </c>
      <c r="O365" s="169" t="s">
        <v>1260</v>
      </c>
      <c r="P365" s="172">
        <v>277</v>
      </c>
      <c r="Q365" s="172">
        <v>203.5</v>
      </c>
      <c r="R365" s="219"/>
      <c r="S365" s="219"/>
    </row>
    <row r="366" spans="1:19" x14ac:dyDescent="0.3">
      <c r="A366" s="154">
        <f t="shared" si="26"/>
        <v>31</v>
      </c>
      <c r="B366" s="154" t="str">
        <f t="shared" si="25"/>
        <v>31,32</v>
      </c>
      <c r="C366" s="143">
        <f t="shared" si="23"/>
        <v>31</v>
      </c>
      <c r="D366" s="169" t="s">
        <v>994</v>
      </c>
      <c r="E366" s="169" t="s">
        <v>2406</v>
      </c>
      <c r="F366" s="169" t="s">
        <v>995</v>
      </c>
      <c r="G366" s="169" t="s">
        <v>996</v>
      </c>
      <c r="H366" s="169" t="s">
        <v>1251</v>
      </c>
      <c r="I366" s="170">
        <v>45159.395833333336</v>
      </c>
      <c r="J366" s="169" t="s">
        <v>1261</v>
      </c>
      <c r="K366" s="174">
        <v>45159.584722222222</v>
      </c>
      <c r="L366" s="171">
        <v>45159</v>
      </c>
      <c r="M366" s="177">
        <v>0.58472222222189885</v>
      </c>
      <c r="N366" s="169" t="s">
        <v>1262</v>
      </c>
      <c r="O366" s="169" t="s">
        <v>1263</v>
      </c>
      <c r="P366" s="172">
        <v>219</v>
      </c>
      <c r="Q366" s="172">
        <v>111.5</v>
      </c>
      <c r="R366" s="219"/>
      <c r="S366" s="219"/>
    </row>
    <row r="367" spans="1:19" x14ac:dyDescent="0.3">
      <c r="A367" s="154">
        <f t="shared" si="26"/>
        <v>31</v>
      </c>
      <c r="B367" s="154" t="str">
        <f t="shared" si="25"/>
        <v>31,32</v>
      </c>
      <c r="C367" s="143">
        <f t="shared" si="23"/>
        <v>31</v>
      </c>
      <c r="D367" s="169" t="s">
        <v>994</v>
      </c>
      <c r="E367" s="169" t="s">
        <v>2406</v>
      </c>
      <c r="F367" s="169" t="s">
        <v>995</v>
      </c>
      <c r="G367" s="169" t="s">
        <v>996</v>
      </c>
      <c r="H367" s="169" t="s">
        <v>1251</v>
      </c>
      <c r="I367" s="170">
        <v>45159.395833333336</v>
      </c>
      <c r="J367" s="169" t="s">
        <v>1264</v>
      </c>
      <c r="K367" s="174">
        <v>45159.584722222222</v>
      </c>
      <c r="L367" s="171">
        <v>45159</v>
      </c>
      <c r="M367" s="177">
        <v>0.58472222222189885</v>
      </c>
      <c r="N367" s="169" t="s">
        <v>1265</v>
      </c>
      <c r="O367" s="169" t="s">
        <v>1266</v>
      </c>
      <c r="P367" s="172">
        <v>210</v>
      </c>
      <c r="Q367" s="172">
        <v>105.9</v>
      </c>
      <c r="R367" s="219"/>
      <c r="S367" s="219"/>
    </row>
    <row r="368" spans="1:19" x14ac:dyDescent="0.3">
      <c r="A368" s="154">
        <f t="shared" si="26"/>
        <v>31</v>
      </c>
      <c r="B368" s="154" t="str">
        <f t="shared" si="25"/>
        <v>31,32</v>
      </c>
      <c r="C368" s="143">
        <f t="shared" si="23"/>
        <v>31</v>
      </c>
      <c r="D368" s="169" t="s">
        <v>994</v>
      </c>
      <c r="E368" s="169" t="s">
        <v>2406</v>
      </c>
      <c r="F368" s="169" t="s">
        <v>995</v>
      </c>
      <c r="G368" s="169" t="s">
        <v>996</v>
      </c>
      <c r="H368" s="169" t="s">
        <v>1251</v>
      </c>
      <c r="I368" s="170">
        <v>45159.395833333336</v>
      </c>
      <c r="J368" s="169" t="s">
        <v>1267</v>
      </c>
      <c r="K368" s="174">
        <v>45159.584722222222</v>
      </c>
      <c r="L368" s="171">
        <v>45159</v>
      </c>
      <c r="M368" s="177">
        <v>0.58472222222189885</v>
      </c>
      <c r="N368" s="169" t="s">
        <v>1268</v>
      </c>
      <c r="O368" s="169" t="s">
        <v>1269</v>
      </c>
      <c r="P368" s="172">
        <v>202</v>
      </c>
      <c r="Q368" s="172">
        <v>86.9</v>
      </c>
      <c r="R368" s="219"/>
      <c r="S368" s="219"/>
    </row>
    <row r="369" spans="1:19" x14ac:dyDescent="0.3">
      <c r="A369" s="154">
        <f t="shared" si="26"/>
        <v>31</v>
      </c>
      <c r="B369" s="154" t="str">
        <f t="shared" si="25"/>
        <v>31,32</v>
      </c>
      <c r="C369" s="143">
        <f t="shared" si="23"/>
        <v>31</v>
      </c>
      <c r="D369" s="169" t="s">
        <v>994</v>
      </c>
      <c r="E369" s="169" t="s">
        <v>2406</v>
      </c>
      <c r="F369" s="169" t="s">
        <v>995</v>
      </c>
      <c r="G369" s="169" t="s">
        <v>996</v>
      </c>
      <c r="H369" s="169" t="s">
        <v>1251</v>
      </c>
      <c r="I369" s="170">
        <v>45159.395833333336</v>
      </c>
      <c r="J369" s="169" t="s">
        <v>1270</v>
      </c>
      <c r="K369" s="174">
        <v>45160.439583333333</v>
      </c>
      <c r="L369" s="171">
        <v>45160</v>
      </c>
      <c r="M369" s="177">
        <v>0.43958333333284827</v>
      </c>
      <c r="N369" s="169" t="s">
        <v>1271</v>
      </c>
      <c r="O369" s="169" t="s">
        <v>1272</v>
      </c>
      <c r="P369" s="172">
        <v>266</v>
      </c>
      <c r="Q369" s="172">
        <v>172.1</v>
      </c>
      <c r="R369" s="219"/>
      <c r="S369" s="219"/>
    </row>
    <row r="370" spans="1:19" x14ac:dyDescent="0.3">
      <c r="A370" s="154">
        <f t="shared" si="26"/>
        <v>31</v>
      </c>
      <c r="B370" s="154" t="str">
        <f t="shared" si="25"/>
        <v>31,32</v>
      </c>
      <c r="C370" s="143">
        <f t="shared" si="23"/>
        <v>31</v>
      </c>
      <c r="D370" s="169" t="s">
        <v>994</v>
      </c>
      <c r="E370" s="169" t="s">
        <v>2406</v>
      </c>
      <c r="F370" s="169" t="s">
        <v>995</v>
      </c>
      <c r="G370" s="169" t="s">
        <v>996</v>
      </c>
      <c r="H370" s="169" t="s">
        <v>1251</v>
      </c>
      <c r="I370" s="170">
        <v>45159.395833333336</v>
      </c>
      <c r="J370" s="169" t="s">
        <v>1273</v>
      </c>
      <c r="K370" s="174">
        <v>45160.472916666666</v>
      </c>
      <c r="L370" s="171">
        <v>45160</v>
      </c>
      <c r="M370" s="177">
        <v>0.47291666666569654</v>
      </c>
      <c r="N370" s="169" t="s">
        <v>1274</v>
      </c>
      <c r="O370" s="169" t="s">
        <v>1275</v>
      </c>
      <c r="P370" s="172">
        <v>229</v>
      </c>
      <c r="Q370" s="172">
        <v>108.9</v>
      </c>
      <c r="R370" s="219"/>
      <c r="S370" s="219"/>
    </row>
    <row r="371" spans="1:19" x14ac:dyDescent="0.3">
      <c r="A371" s="154">
        <f t="shared" si="26"/>
        <v>31</v>
      </c>
      <c r="B371" s="154" t="str">
        <f t="shared" si="25"/>
        <v>31,32</v>
      </c>
      <c r="C371" s="143">
        <f t="shared" si="23"/>
        <v>31</v>
      </c>
      <c r="D371" s="169" t="s">
        <v>994</v>
      </c>
      <c r="E371" s="169" t="s">
        <v>2406</v>
      </c>
      <c r="F371" s="169" t="s">
        <v>995</v>
      </c>
      <c r="G371" s="169" t="s">
        <v>996</v>
      </c>
      <c r="H371" s="169" t="s">
        <v>1251</v>
      </c>
      <c r="I371" s="170">
        <v>45159.395833333336</v>
      </c>
      <c r="J371" s="169" t="s">
        <v>1276</v>
      </c>
      <c r="K371" s="174">
        <v>45160.493055555555</v>
      </c>
      <c r="L371" s="171">
        <v>45160</v>
      </c>
      <c r="M371" s="177">
        <v>0.49305555555474712</v>
      </c>
      <c r="N371" s="169" t="s">
        <v>1277</v>
      </c>
      <c r="O371" s="169" t="s">
        <v>1278</v>
      </c>
      <c r="P371" s="172">
        <v>357</v>
      </c>
      <c r="Q371" s="172">
        <v>416.5</v>
      </c>
      <c r="R371" s="219"/>
      <c r="S371" s="219"/>
    </row>
    <row r="372" spans="1:19" x14ac:dyDescent="0.3">
      <c r="A372" s="154">
        <f t="shared" si="26"/>
        <v>31</v>
      </c>
      <c r="B372" s="154" t="str">
        <f t="shared" si="25"/>
        <v>31,32</v>
      </c>
      <c r="C372" s="143">
        <f t="shared" si="23"/>
        <v>31</v>
      </c>
      <c r="D372" s="169" t="s">
        <v>994</v>
      </c>
      <c r="E372" s="169" t="s">
        <v>2406</v>
      </c>
      <c r="F372" s="169" t="s">
        <v>995</v>
      </c>
      <c r="G372" s="169" t="s">
        <v>996</v>
      </c>
      <c r="H372" s="169" t="s">
        <v>1251</v>
      </c>
      <c r="I372" s="170">
        <v>45159.395833333336</v>
      </c>
      <c r="J372" s="169" t="s">
        <v>1279</v>
      </c>
      <c r="K372" s="174">
        <v>45160.493055555555</v>
      </c>
      <c r="L372" s="171">
        <v>45160</v>
      </c>
      <c r="M372" s="177">
        <v>0.49305555555474712</v>
      </c>
      <c r="N372" s="169" t="s">
        <v>1280</v>
      </c>
      <c r="O372" s="169" t="s">
        <v>1281</v>
      </c>
      <c r="P372" s="172">
        <v>253</v>
      </c>
      <c r="Q372" s="172">
        <v>188.1</v>
      </c>
      <c r="R372" s="220"/>
      <c r="S372" s="220"/>
    </row>
    <row r="373" spans="1:19" x14ac:dyDescent="0.3">
      <c r="A373" s="154">
        <f>C373-1</f>
        <v>31</v>
      </c>
      <c r="B373" s="154" t="str">
        <f t="shared" si="25"/>
        <v>31,32</v>
      </c>
      <c r="C373" s="143">
        <f t="shared" si="23"/>
        <v>32</v>
      </c>
      <c r="D373" s="169" t="s">
        <v>994</v>
      </c>
      <c r="E373" s="169" t="s">
        <v>2406</v>
      </c>
      <c r="F373" s="169" t="s">
        <v>1059</v>
      </c>
      <c r="G373" s="169" t="s">
        <v>1060</v>
      </c>
      <c r="H373" s="169" t="s">
        <v>1313</v>
      </c>
      <c r="I373" s="170">
        <v>45159.395833333336</v>
      </c>
      <c r="J373" s="169" t="s">
        <v>1252</v>
      </c>
      <c r="K373" s="174">
        <v>45159.395833333336</v>
      </c>
      <c r="L373" s="171">
        <v>45159</v>
      </c>
      <c r="M373" s="177">
        <v>0.39583333333575865</v>
      </c>
      <c r="N373" s="169" t="s">
        <v>1314</v>
      </c>
      <c r="O373" s="169" t="s">
        <v>1254</v>
      </c>
      <c r="P373" s="172">
        <v>245</v>
      </c>
      <c r="Q373" s="172">
        <v>146.9</v>
      </c>
      <c r="R373" s="231" t="s">
        <v>2525</v>
      </c>
      <c r="S373" s="231" t="s">
        <v>2506</v>
      </c>
    </row>
    <row r="374" spans="1:19" x14ac:dyDescent="0.3">
      <c r="A374" s="154">
        <f t="shared" ref="A374:A382" si="28">C374-1</f>
        <v>31</v>
      </c>
      <c r="B374" s="154" t="str">
        <f t="shared" si="25"/>
        <v>31,32</v>
      </c>
      <c r="C374" s="143">
        <f t="shared" si="23"/>
        <v>32</v>
      </c>
      <c r="D374" s="169" t="s">
        <v>994</v>
      </c>
      <c r="E374" s="169" t="s">
        <v>2406</v>
      </c>
      <c r="F374" s="169" t="s">
        <v>1059</v>
      </c>
      <c r="G374" s="169" t="s">
        <v>1060</v>
      </c>
      <c r="H374" s="169" t="s">
        <v>1313</v>
      </c>
      <c r="I374" s="170">
        <v>45159.395833333336</v>
      </c>
      <c r="J374" s="169" t="s">
        <v>1255</v>
      </c>
      <c r="K374" s="174">
        <v>45159.548611111109</v>
      </c>
      <c r="L374" s="171">
        <v>45159</v>
      </c>
      <c r="M374" s="177">
        <v>0.54861111110949423</v>
      </c>
      <c r="N374" s="169" t="s">
        <v>1315</v>
      </c>
      <c r="O374" s="169" t="s">
        <v>1257</v>
      </c>
      <c r="P374" s="172">
        <v>200</v>
      </c>
      <c r="Q374" s="172">
        <v>73.599999999999994</v>
      </c>
      <c r="R374" s="219"/>
      <c r="S374" s="219"/>
    </row>
    <row r="375" spans="1:19" x14ac:dyDescent="0.3">
      <c r="A375" s="154">
        <f t="shared" si="28"/>
        <v>31</v>
      </c>
      <c r="B375" s="154" t="str">
        <f t="shared" si="25"/>
        <v>31,32</v>
      </c>
      <c r="C375" s="143">
        <f t="shared" si="23"/>
        <v>32</v>
      </c>
      <c r="D375" s="169" t="s">
        <v>994</v>
      </c>
      <c r="E375" s="169" t="s">
        <v>2406</v>
      </c>
      <c r="F375" s="169" t="s">
        <v>1059</v>
      </c>
      <c r="G375" s="169" t="s">
        <v>1060</v>
      </c>
      <c r="H375" s="169" t="s">
        <v>1313</v>
      </c>
      <c r="I375" s="170">
        <v>45159.395833333336</v>
      </c>
      <c r="J375" s="169" t="s">
        <v>1258</v>
      </c>
      <c r="K375" s="174">
        <v>45159.584722222222</v>
      </c>
      <c r="L375" s="171">
        <v>45159</v>
      </c>
      <c r="M375" s="177">
        <v>0.58472222222189885</v>
      </c>
      <c r="N375" s="169" t="s">
        <v>1316</v>
      </c>
      <c r="O375" s="169" t="s">
        <v>1260</v>
      </c>
      <c r="P375" s="172">
        <v>277</v>
      </c>
      <c r="Q375" s="172">
        <v>203.5</v>
      </c>
      <c r="R375" s="219"/>
      <c r="S375" s="219"/>
    </row>
    <row r="376" spans="1:19" x14ac:dyDescent="0.3">
      <c r="A376" s="154">
        <f t="shared" si="28"/>
        <v>31</v>
      </c>
      <c r="B376" s="154" t="str">
        <f t="shared" si="25"/>
        <v>31,32</v>
      </c>
      <c r="C376" s="143">
        <f t="shared" si="23"/>
        <v>32</v>
      </c>
      <c r="D376" s="169" t="s">
        <v>994</v>
      </c>
      <c r="E376" s="169" t="s">
        <v>2406</v>
      </c>
      <c r="F376" s="169" t="s">
        <v>1059</v>
      </c>
      <c r="G376" s="169" t="s">
        <v>1060</v>
      </c>
      <c r="H376" s="169" t="s">
        <v>1313</v>
      </c>
      <c r="I376" s="170">
        <v>45159.395833333336</v>
      </c>
      <c r="J376" s="169" t="s">
        <v>1261</v>
      </c>
      <c r="K376" s="174">
        <v>45159.584722222222</v>
      </c>
      <c r="L376" s="171">
        <v>45159</v>
      </c>
      <c r="M376" s="177">
        <v>0.58472222222189885</v>
      </c>
      <c r="N376" s="169" t="s">
        <v>1317</v>
      </c>
      <c r="O376" s="169" t="s">
        <v>1263</v>
      </c>
      <c r="P376" s="172">
        <v>219</v>
      </c>
      <c r="Q376" s="172">
        <v>111.5</v>
      </c>
      <c r="R376" s="219"/>
      <c r="S376" s="219"/>
    </row>
    <row r="377" spans="1:19" x14ac:dyDescent="0.3">
      <c r="A377" s="154">
        <f t="shared" si="28"/>
        <v>31</v>
      </c>
      <c r="B377" s="154" t="str">
        <f t="shared" si="25"/>
        <v>31,32</v>
      </c>
      <c r="C377" s="143">
        <f t="shared" si="23"/>
        <v>32</v>
      </c>
      <c r="D377" s="169" t="s">
        <v>994</v>
      </c>
      <c r="E377" s="169" t="s">
        <v>2406</v>
      </c>
      <c r="F377" s="169" t="s">
        <v>1059</v>
      </c>
      <c r="G377" s="169" t="s">
        <v>1060</v>
      </c>
      <c r="H377" s="169" t="s">
        <v>1313</v>
      </c>
      <c r="I377" s="170">
        <v>45159.395833333336</v>
      </c>
      <c r="J377" s="169" t="s">
        <v>1264</v>
      </c>
      <c r="K377" s="174">
        <v>45159.584722222222</v>
      </c>
      <c r="L377" s="171">
        <v>45159</v>
      </c>
      <c r="M377" s="177">
        <v>0.58472222222189885</v>
      </c>
      <c r="N377" s="169" t="s">
        <v>1318</v>
      </c>
      <c r="O377" s="169" t="s">
        <v>1266</v>
      </c>
      <c r="P377" s="172">
        <v>210</v>
      </c>
      <c r="Q377" s="172">
        <v>105.9</v>
      </c>
      <c r="R377" s="219"/>
      <c r="S377" s="219"/>
    </row>
    <row r="378" spans="1:19" x14ac:dyDescent="0.3">
      <c r="A378" s="154">
        <f t="shared" si="28"/>
        <v>31</v>
      </c>
      <c r="B378" s="154" t="str">
        <f t="shared" si="25"/>
        <v>31,32</v>
      </c>
      <c r="C378" s="143">
        <f t="shared" si="23"/>
        <v>32</v>
      </c>
      <c r="D378" s="169" t="s">
        <v>994</v>
      </c>
      <c r="E378" s="169" t="s">
        <v>2406</v>
      </c>
      <c r="F378" s="169" t="s">
        <v>1059</v>
      </c>
      <c r="G378" s="169" t="s">
        <v>1060</v>
      </c>
      <c r="H378" s="169" t="s">
        <v>1313</v>
      </c>
      <c r="I378" s="170">
        <v>45159.395833333336</v>
      </c>
      <c r="J378" s="169" t="s">
        <v>1267</v>
      </c>
      <c r="K378" s="174">
        <v>45159.584722222222</v>
      </c>
      <c r="L378" s="171">
        <v>45159</v>
      </c>
      <c r="M378" s="177">
        <v>0.58472222222189885</v>
      </c>
      <c r="N378" s="169" t="s">
        <v>1319</v>
      </c>
      <c r="O378" s="169" t="s">
        <v>1269</v>
      </c>
      <c r="P378" s="172">
        <v>202</v>
      </c>
      <c r="Q378" s="172">
        <v>86.9</v>
      </c>
      <c r="R378" s="219"/>
      <c r="S378" s="219"/>
    </row>
    <row r="379" spans="1:19" x14ac:dyDescent="0.3">
      <c r="A379" s="154">
        <f t="shared" si="28"/>
        <v>31</v>
      </c>
      <c r="B379" s="154" t="str">
        <f t="shared" si="25"/>
        <v>31,32</v>
      </c>
      <c r="C379" s="143">
        <f t="shared" si="23"/>
        <v>32</v>
      </c>
      <c r="D379" s="169" t="s">
        <v>994</v>
      </c>
      <c r="E379" s="169" t="s">
        <v>2406</v>
      </c>
      <c r="F379" s="169" t="s">
        <v>1059</v>
      </c>
      <c r="G379" s="169" t="s">
        <v>1060</v>
      </c>
      <c r="H379" s="169" t="s">
        <v>1313</v>
      </c>
      <c r="I379" s="170">
        <v>45159.395833333336</v>
      </c>
      <c r="J379" s="169" t="s">
        <v>1270</v>
      </c>
      <c r="K379" s="174">
        <v>45160.439583333333</v>
      </c>
      <c r="L379" s="171">
        <v>45160</v>
      </c>
      <c r="M379" s="177">
        <v>0.43958333333284827</v>
      </c>
      <c r="N379" s="169" t="s">
        <v>1320</v>
      </c>
      <c r="O379" s="169" t="s">
        <v>1272</v>
      </c>
      <c r="P379" s="172">
        <v>266</v>
      </c>
      <c r="Q379" s="172">
        <v>172.1</v>
      </c>
      <c r="R379" s="219"/>
      <c r="S379" s="219"/>
    </row>
    <row r="380" spans="1:19" x14ac:dyDescent="0.3">
      <c r="A380" s="154">
        <f t="shared" si="28"/>
        <v>31</v>
      </c>
      <c r="B380" s="154" t="str">
        <f t="shared" si="25"/>
        <v>31,32</v>
      </c>
      <c r="C380" s="143">
        <f t="shared" si="23"/>
        <v>32</v>
      </c>
      <c r="D380" s="169" t="s">
        <v>994</v>
      </c>
      <c r="E380" s="169" t="s">
        <v>2406</v>
      </c>
      <c r="F380" s="169" t="s">
        <v>1059</v>
      </c>
      <c r="G380" s="169" t="s">
        <v>1060</v>
      </c>
      <c r="H380" s="169" t="s">
        <v>1313</v>
      </c>
      <c r="I380" s="170">
        <v>45159.395833333336</v>
      </c>
      <c r="J380" s="169" t="s">
        <v>1273</v>
      </c>
      <c r="K380" s="174">
        <v>45160.472916666666</v>
      </c>
      <c r="L380" s="171">
        <v>45160</v>
      </c>
      <c r="M380" s="177">
        <v>0.47291666666569654</v>
      </c>
      <c r="N380" s="169" t="s">
        <v>1321</v>
      </c>
      <c r="O380" s="169" t="s">
        <v>1275</v>
      </c>
      <c r="P380" s="172">
        <v>229</v>
      </c>
      <c r="Q380" s="172">
        <v>108.9</v>
      </c>
      <c r="R380" s="219"/>
      <c r="S380" s="219"/>
    </row>
    <row r="381" spans="1:19" x14ac:dyDescent="0.3">
      <c r="A381" s="154">
        <f t="shared" si="28"/>
        <v>31</v>
      </c>
      <c r="B381" s="154" t="str">
        <f t="shared" si="25"/>
        <v>31,32</v>
      </c>
      <c r="C381" s="143">
        <f t="shared" si="23"/>
        <v>32</v>
      </c>
      <c r="D381" s="169" t="s">
        <v>994</v>
      </c>
      <c r="E381" s="169" t="s">
        <v>2406</v>
      </c>
      <c r="F381" s="169" t="s">
        <v>1059</v>
      </c>
      <c r="G381" s="169" t="s">
        <v>1060</v>
      </c>
      <c r="H381" s="169" t="s">
        <v>1313</v>
      </c>
      <c r="I381" s="170">
        <v>45159.395833333336</v>
      </c>
      <c r="J381" s="169" t="s">
        <v>1276</v>
      </c>
      <c r="K381" s="174">
        <v>45160.493055555555</v>
      </c>
      <c r="L381" s="171">
        <v>45160</v>
      </c>
      <c r="M381" s="177">
        <v>0.49305555555474712</v>
      </c>
      <c r="N381" s="169" t="s">
        <v>1322</v>
      </c>
      <c r="O381" s="169" t="s">
        <v>1278</v>
      </c>
      <c r="P381" s="172">
        <v>357</v>
      </c>
      <c r="Q381" s="172">
        <v>416.5</v>
      </c>
      <c r="R381" s="219"/>
      <c r="S381" s="219"/>
    </row>
    <row r="382" spans="1:19" x14ac:dyDescent="0.3">
      <c r="A382" s="154">
        <f t="shared" si="28"/>
        <v>31</v>
      </c>
      <c r="B382" s="154" t="str">
        <f t="shared" si="25"/>
        <v>31,32</v>
      </c>
      <c r="C382" s="143">
        <f t="shared" si="23"/>
        <v>32</v>
      </c>
      <c r="D382" s="169" t="s">
        <v>994</v>
      </c>
      <c r="E382" s="169" t="s">
        <v>2406</v>
      </c>
      <c r="F382" s="169" t="s">
        <v>1059</v>
      </c>
      <c r="G382" s="169" t="s">
        <v>1060</v>
      </c>
      <c r="H382" s="169" t="s">
        <v>1313</v>
      </c>
      <c r="I382" s="170">
        <v>45159.395833333336</v>
      </c>
      <c r="J382" s="169" t="s">
        <v>1279</v>
      </c>
      <c r="K382" s="174">
        <v>45160.493055555555</v>
      </c>
      <c r="L382" s="171">
        <v>45160</v>
      </c>
      <c r="M382" s="177">
        <v>0.49305555555474712</v>
      </c>
      <c r="N382" s="169" t="s">
        <v>1323</v>
      </c>
      <c r="O382" s="169" t="s">
        <v>1281</v>
      </c>
      <c r="P382" s="172">
        <v>253</v>
      </c>
      <c r="Q382" s="172">
        <v>188.1</v>
      </c>
      <c r="R382" s="220"/>
      <c r="S382" s="220"/>
    </row>
    <row r="383" spans="1:19" x14ac:dyDescent="0.3">
      <c r="A383" s="154">
        <f t="shared" si="26"/>
        <v>33</v>
      </c>
      <c r="B383" s="154" t="str">
        <f t="shared" si="25"/>
        <v>33,34</v>
      </c>
      <c r="C383" s="143">
        <f t="shared" si="23"/>
        <v>33</v>
      </c>
      <c r="D383" s="169" t="s">
        <v>994</v>
      </c>
      <c r="E383" s="169" t="s">
        <v>2413</v>
      </c>
      <c r="F383" s="169" t="s">
        <v>995</v>
      </c>
      <c r="G383" s="169" t="s">
        <v>996</v>
      </c>
      <c r="H383" s="169" t="s">
        <v>1335</v>
      </c>
      <c r="I383" s="170">
        <v>45159.475694444445</v>
      </c>
      <c r="J383" s="169" t="s">
        <v>1336</v>
      </c>
      <c r="K383" s="174">
        <v>45159.475694444445</v>
      </c>
      <c r="L383" s="171">
        <v>45159</v>
      </c>
      <c r="M383" s="177">
        <v>0.47569444444525288</v>
      </c>
      <c r="N383" s="169" t="s">
        <v>1337</v>
      </c>
      <c r="O383" s="169" t="s">
        <v>1338</v>
      </c>
      <c r="P383" s="172">
        <v>358</v>
      </c>
      <c r="Q383" s="172">
        <v>458.5</v>
      </c>
      <c r="R383" s="231" t="s">
        <v>2526</v>
      </c>
      <c r="S383" s="231" t="s">
        <v>2506</v>
      </c>
    </row>
    <row r="384" spans="1:19" x14ac:dyDescent="0.3">
      <c r="A384" s="154">
        <f t="shared" si="26"/>
        <v>33</v>
      </c>
      <c r="B384" s="154" t="str">
        <f t="shared" si="25"/>
        <v>33,34</v>
      </c>
      <c r="C384" s="143">
        <f t="shared" si="23"/>
        <v>33</v>
      </c>
      <c r="D384" s="169" t="s">
        <v>994</v>
      </c>
      <c r="E384" s="169" t="s">
        <v>2413</v>
      </c>
      <c r="F384" s="169" t="s">
        <v>995</v>
      </c>
      <c r="G384" s="169" t="s">
        <v>996</v>
      </c>
      <c r="H384" s="169" t="s">
        <v>1335</v>
      </c>
      <c r="I384" s="170">
        <v>45159.475694444445</v>
      </c>
      <c r="J384" s="169" t="s">
        <v>1339</v>
      </c>
      <c r="K384" s="174">
        <v>45159.548611111109</v>
      </c>
      <c r="L384" s="171">
        <v>45159</v>
      </c>
      <c r="M384" s="177">
        <v>0.54861111110949423</v>
      </c>
      <c r="N384" s="169" t="s">
        <v>1340</v>
      </c>
      <c r="O384" s="169" t="s">
        <v>1341</v>
      </c>
      <c r="P384" s="172">
        <v>290</v>
      </c>
      <c r="Q384" s="172">
        <v>211.5</v>
      </c>
      <c r="R384" s="219"/>
      <c r="S384" s="219"/>
    </row>
    <row r="385" spans="1:19" x14ac:dyDescent="0.3">
      <c r="A385" s="154">
        <f t="shared" si="26"/>
        <v>33</v>
      </c>
      <c r="B385" s="154" t="str">
        <f t="shared" si="25"/>
        <v>33,34</v>
      </c>
      <c r="C385" s="143">
        <f t="shared" si="23"/>
        <v>33</v>
      </c>
      <c r="D385" s="169" t="s">
        <v>994</v>
      </c>
      <c r="E385" s="169" t="s">
        <v>2413</v>
      </c>
      <c r="F385" s="169" t="s">
        <v>995</v>
      </c>
      <c r="G385" s="169" t="s">
        <v>996</v>
      </c>
      <c r="H385" s="169" t="s">
        <v>1335</v>
      </c>
      <c r="I385" s="170">
        <v>45159.475694444445</v>
      </c>
      <c r="J385" s="169" t="s">
        <v>1342</v>
      </c>
      <c r="K385" s="174">
        <v>45159.548611111109</v>
      </c>
      <c r="L385" s="171">
        <v>45159</v>
      </c>
      <c r="M385" s="177">
        <v>0.54861111110949423</v>
      </c>
      <c r="N385" s="169" t="s">
        <v>1343</v>
      </c>
      <c r="O385" s="169" t="s">
        <v>1344</v>
      </c>
      <c r="P385" s="172">
        <v>205</v>
      </c>
      <c r="Q385" s="172">
        <v>93.6</v>
      </c>
      <c r="R385" s="219"/>
      <c r="S385" s="219"/>
    </row>
    <row r="386" spans="1:19" x14ac:dyDescent="0.3">
      <c r="A386" s="154">
        <f t="shared" si="26"/>
        <v>33</v>
      </c>
      <c r="B386" s="154" t="str">
        <f t="shared" si="25"/>
        <v>33,34</v>
      </c>
      <c r="C386" s="143">
        <f t="shared" si="23"/>
        <v>33</v>
      </c>
      <c r="D386" s="169" t="s">
        <v>994</v>
      </c>
      <c r="E386" s="169" t="s">
        <v>2413</v>
      </c>
      <c r="F386" s="169" t="s">
        <v>995</v>
      </c>
      <c r="G386" s="169" t="s">
        <v>996</v>
      </c>
      <c r="H386" s="169" t="s">
        <v>1335</v>
      </c>
      <c r="I386" s="170">
        <v>45159.475694444445</v>
      </c>
      <c r="J386" s="169" t="s">
        <v>1345</v>
      </c>
      <c r="K386" s="174">
        <v>45159.548611111109</v>
      </c>
      <c r="L386" s="171">
        <v>45159</v>
      </c>
      <c r="M386" s="177">
        <v>0.54861111110949423</v>
      </c>
      <c r="N386" s="169" t="s">
        <v>1346</v>
      </c>
      <c r="O386" s="169" t="s">
        <v>1347</v>
      </c>
      <c r="P386" s="172">
        <v>200</v>
      </c>
      <c r="Q386" s="172">
        <v>81.3</v>
      </c>
      <c r="R386" s="219"/>
      <c r="S386" s="219"/>
    </row>
    <row r="387" spans="1:19" x14ac:dyDescent="0.3">
      <c r="A387" s="154">
        <f t="shared" si="26"/>
        <v>33</v>
      </c>
      <c r="B387" s="154" t="str">
        <f t="shared" si="25"/>
        <v>33,34</v>
      </c>
      <c r="C387" s="143">
        <f t="shared" si="23"/>
        <v>33</v>
      </c>
      <c r="D387" s="169" t="s">
        <v>994</v>
      </c>
      <c r="E387" s="169" t="s">
        <v>2413</v>
      </c>
      <c r="F387" s="169" t="s">
        <v>995</v>
      </c>
      <c r="G387" s="169" t="s">
        <v>996</v>
      </c>
      <c r="H387" s="169" t="s">
        <v>1335</v>
      </c>
      <c r="I387" s="170">
        <v>45159.475694444445</v>
      </c>
      <c r="J387" s="169" t="s">
        <v>1348</v>
      </c>
      <c r="K387" s="174">
        <v>45159.584722222222</v>
      </c>
      <c r="L387" s="171">
        <v>45159</v>
      </c>
      <c r="M387" s="177">
        <v>0.58472222222189885</v>
      </c>
      <c r="N387" s="169" t="s">
        <v>1349</v>
      </c>
      <c r="O387" s="169" t="s">
        <v>1350</v>
      </c>
      <c r="P387" s="172">
        <v>220</v>
      </c>
      <c r="Q387" s="172">
        <v>102.3</v>
      </c>
      <c r="R387" s="219"/>
      <c r="S387" s="219"/>
    </row>
    <row r="388" spans="1:19" x14ac:dyDescent="0.3">
      <c r="A388" s="154">
        <f t="shared" si="26"/>
        <v>33</v>
      </c>
      <c r="B388" s="154" t="str">
        <f t="shared" si="25"/>
        <v>33,34</v>
      </c>
      <c r="C388" s="143">
        <f t="shared" si="23"/>
        <v>33</v>
      </c>
      <c r="D388" s="169" t="s">
        <v>994</v>
      </c>
      <c r="E388" s="169" t="s">
        <v>2413</v>
      </c>
      <c r="F388" s="169" t="s">
        <v>995</v>
      </c>
      <c r="G388" s="169" t="s">
        <v>996</v>
      </c>
      <c r="H388" s="169" t="s">
        <v>1335</v>
      </c>
      <c r="I388" s="170">
        <v>45159.475694444445</v>
      </c>
      <c r="J388" s="169" t="s">
        <v>1351</v>
      </c>
      <c r="K388" s="174">
        <v>45159.584722222222</v>
      </c>
      <c r="L388" s="171">
        <v>45159</v>
      </c>
      <c r="M388" s="177">
        <v>0.58472222222189885</v>
      </c>
      <c r="N388" s="169" t="s">
        <v>1352</v>
      </c>
      <c r="O388" s="169" t="s">
        <v>1353</v>
      </c>
      <c r="P388" s="172">
        <v>210</v>
      </c>
      <c r="Q388" s="172">
        <v>82.4</v>
      </c>
      <c r="R388" s="219"/>
      <c r="S388" s="219"/>
    </row>
    <row r="389" spans="1:19" x14ac:dyDescent="0.3">
      <c r="A389" s="154">
        <f t="shared" si="26"/>
        <v>33</v>
      </c>
      <c r="B389" s="154" t="str">
        <f t="shared" si="25"/>
        <v>33,34</v>
      </c>
      <c r="C389" s="143">
        <f t="shared" ref="C389:C452" si="29">IF(H389=H388,C388,C388+1)</f>
        <v>33</v>
      </c>
      <c r="D389" s="169" t="s">
        <v>994</v>
      </c>
      <c r="E389" s="169" t="s">
        <v>2413</v>
      </c>
      <c r="F389" s="169" t="s">
        <v>995</v>
      </c>
      <c r="G389" s="169" t="s">
        <v>996</v>
      </c>
      <c r="H389" s="169" t="s">
        <v>1335</v>
      </c>
      <c r="I389" s="170">
        <v>45159.475694444445</v>
      </c>
      <c r="J389" s="169" t="s">
        <v>1354</v>
      </c>
      <c r="K389" s="174">
        <v>45160.493055555555</v>
      </c>
      <c r="L389" s="171">
        <v>45160</v>
      </c>
      <c r="M389" s="177">
        <v>0.49305555555474712</v>
      </c>
      <c r="N389" s="169" t="s">
        <v>1355</v>
      </c>
      <c r="O389" s="169" t="s">
        <v>1356</v>
      </c>
      <c r="P389" s="172">
        <v>248</v>
      </c>
      <c r="Q389" s="172">
        <v>143.30000000000001</v>
      </c>
      <c r="R389" s="219"/>
      <c r="S389" s="219"/>
    </row>
    <row r="390" spans="1:19" x14ac:dyDescent="0.3">
      <c r="A390" s="154">
        <f t="shared" si="26"/>
        <v>33</v>
      </c>
      <c r="B390" s="154" t="str">
        <f t="shared" si="25"/>
        <v>33,34</v>
      </c>
      <c r="C390" s="143">
        <f t="shared" si="29"/>
        <v>33</v>
      </c>
      <c r="D390" s="169" t="s">
        <v>994</v>
      </c>
      <c r="E390" s="169" t="s">
        <v>2413</v>
      </c>
      <c r="F390" s="169" t="s">
        <v>995</v>
      </c>
      <c r="G390" s="169" t="s">
        <v>996</v>
      </c>
      <c r="H390" s="169" t="s">
        <v>1335</v>
      </c>
      <c r="I390" s="170">
        <v>45159.475694444445</v>
      </c>
      <c r="J390" s="169" t="s">
        <v>1357</v>
      </c>
      <c r="K390" s="174">
        <v>45160.493055555555</v>
      </c>
      <c r="L390" s="171">
        <v>45160</v>
      </c>
      <c r="M390" s="177">
        <v>0.49305555555474712</v>
      </c>
      <c r="N390" s="169" t="s">
        <v>1358</v>
      </c>
      <c r="O390" s="169" t="s">
        <v>1359</v>
      </c>
      <c r="P390" s="172">
        <v>221</v>
      </c>
      <c r="Q390" s="172">
        <v>119.1</v>
      </c>
      <c r="R390" s="219"/>
      <c r="S390" s="219"/>
    </row>
    <row r="391" spans="1:19" x14ac:dyDescent="0.3">
      <c r="A391" s="154">
        <f t="shared" si="26"/>
        <v>33</v>
      </c>
      <c r="B391" s="154" t="str">
        <f t="shared" si="25"/>
        <v>33,34</v>
      </c>
      <c r="C391" s="143">
        <f t="shared" si="29"/>
        <v>33</v>
      </c>
      <c r="D391" s="169" t="s">
        <v>994</v>
      </c>
      <c r="E391" s="169" t="s">
        <v>2413</v>
      </c>
      <c r="F391" s="169" t="s">
        <v>995</v>
      </c>
      <c r="G391" s="169" t="s">
        <v>996</v>
      </c>
      <c r="H391" s="169" t="s">
        <v>1335</v>
      </c>
      <c r="I391" s="170">
        <v>45159.475694444445</v>
      </c>
      <c r="J391" s="169" t="s">
        <v>1360</v>
      </c>
      <c r="K391" s="174">
        <v>45160.493055555555</v>
      </c>
      <c r="L391" s="171">
        <v>45160</v>
      </c>
      <c r="M391" s="177">
        <v>0.49305555555474712</v>
      </c>
      <c r="N391" s="169" t="s">
        <v>1361</v>
      </c>
      <c r="O391" s="169" t="s">
        <v>1362</v>
      </c>
      <c r="P391" s="172">
        <v>256</v>
      </c>
      <c r="Q391" s="172">
        <v>191.3</v>
      </c>
      <c r="R391" s="219"/>
      <c r="S391" s="219"/>
    </row>
    <row r="392" spans="1:19" x14ac:dyDescent="0.3">
      <c r="A392" s="154">
        <f t="shared" si="26"/>
        <v>33</v>
      </c>
      <c r="B392" s="154" t="str">
        <f t="shared" si="25"/>
        <v>33,34</v>
      </c>
      <c r="C392" s="143">
        <f t="shared" si="29"/>
        <v>33</v>
      </c>
      <c r="D392" s="169" t="s">
        <v>994</v>
      </c>
      <c r="E392" s="169" t="s">
        <v>2413</v>
      </c>
      <c r="F392" s="169" t="s">
        <v>995</v>
      </c>
      <c r="G392" s="169" t="s">
        <v>996</v>
      </c>
      <c r="H392" s="169" t="s">
        <v>1335</v>
      </c>
      <c r="I392" s="170">
        <v>45159.475694444445</v>
      </c>
      <c r="J392" s="169" t="s">
        <v>1363</v>
      </c>
      <c r="K392" s="174">
        <v>45160.493055555555</v>
      </c>
      <c r="L392" s="171">
        <v>45160</v>
      </c>
      <c r="M392" s="177">
        <v>0.49305555555474712</v>
      </c>
      <c r="N392" s="169" t="s">
        <v>1364</v>
      </c>
      <c r="O392" s="169" t="s">
        <v>1365</v>
      </c>
      <c r="P392" s="172">
        <v>267</v>
      </c>
      <c r="Q392" s="172">
        <v>168.3</v>
      </c>
      <c r="R392" s="220"/>
      <c r="S392" s="220"/>
    </row>
    <row r="393" spans="1:19" x14ac:dyDescent="0.3">
      <c r="A393" s="154">
        <f>C393-1</f>
        <v>33</v>
      </c>
      <c r="B393" s="154" t="str">
        <f t="shared" si="25"/>
        <v>33,34</v>
      </c>
      <c r="C393" s="143">
        <f t="shared" si="29"/>
        <v>34</v>
      </c>
      <c r="D393" s="169" t="s">
        <v>994</v>
      </c>
      <c r="E393" s="169" t="s">
        <v>2413</v>
      </c>
      <c r="F393" s="169" t="s">
        <v>1059</v>
      </c>
      <c r="G393" s="169" t="s">
        <v>1060</v>
      </c>
      <c r="H393" s="169" t="s">
        <v>1397</v>
      </c>
      <c r="I393" s="170">
        <v>45159.475694444445</v>
      </c>
      <c r="J393" s="169" t="s">
        <v>1336</v>
      </c>
      <c r="K393" s="174">
        <v>45159.475694444445</v>
      </c>
      <c r="L393" s="171">
        <v>45159</v>
      </c>
      <c r="M393" s="177">
        <v>0.47569444444525288</v>
      </c>
      <c r="N393" s="169" t="s">
        <v>1398</v>
      </c>
      <c r="O393" s="169" t="s">
        <v>1338</v>
      </c>
      <c r="P393" s="172">
        <v>358</v>
      </c>
      <c r="Q393" s="172">
        <v>458.5</v>
      </c>
      <c r="R393" s="231" t="s">
        <v>2527</v>
      </c>
      <c r="S393" s="231" t="s">
        <v>2506</v>
      </c>
    </row>
    <row r="394" spans="1:19" x14ac:dyDescent="0.3">
      <c r="A394" s="154">
        <f t="shared" ref="A394:A402" si="30">C394-1</f>
        <v>33</v>
      </c>
      <c r="B394" s="154" t="str">
        <f t="shared" si="25"/>
        <v>33,34</v>
      </c>
      <c r="C394" s="143">
        <f t="shared" si="29"/>
        <v>34</v>
      </c>
      <c r="D394" s="169" t="s">
        <v>994</v>
      </c>
      <c r="E394" s="169" t="s">
        <v>2413</v>
      </c>
      <c r="F394" s="169" t="s">
        <v>1059</v>
      </c>
      <c r="G394" s="169" t="s">
        <v>1060</v>
      </c>
      <c r="H394" s="169" t="s">
        <v>1397</v>
      </c>
      <c r="I394" s="170">
        <v>45159.475694444445</v>
      </c>
      <c r="J394" s="169" t="s">
        <v>1339</v>
      </c>
      <c r="K394" s="174">
        <v>45159.548611111109</v>
      </c>
      <c r="L394" s="171">
        <v>45159</v>
      </c>
      <c r="M394" s="177">
        <v>0.54861111110949423</v>
      </c>
      <c r="N394" s="169" t="s">
        <v>1399</v>
      </c>
      <c r="O394" s="169" t="s">
        <v>1341</v>
      </c>
      <c r="P394" s="172">
        <v>290</v>
      </c>
      <c r="Q394" s="172">
        <v>211.5</v>
      </c>
      <c r="R394" s="219"/>
      <c r="S394" s="219"/>
    </row>
    <row r="395" spans="1:19" x14ac:dyDescent="0.3">
      <c r="A395" s="154">
        <f t="shared" si="30"/>
        <v>33</v>
      </c>
      <c r="B395" s="154" t="str">
        <f t="shared" si="25"/>
        <v>33,34</v>
      </c>
      <c r="C395" s="143">
        <f t="shared" si="29"/>
        <v>34</v>
      </c>
      <c r="D395" s="169" t="s">
        <v>994</v>
      </c>
      <c r="E395" s="169" t="s">
        <v>2413</v>
      </c>
      <c r="F395" s="169" t="s">
        <v>1059</v>
      </c>
      <c r="G395" s="169" t="s">
        <v>1060</v>
      </c>
      <c r="H395" s="169" t="s">
        <v>1397</v>
      </c>
      <c r="I395" s="170">
        <v>45159.475694444445</v>
      </c>
      <c r="J395" s="169" t="s">
        <v>1342</v>
      </c>
      <c r="K395" s="174">
        <v>45159.548611111109</v>
      </c>
      <c r="L395" s="171">
        <v>45159</v>
      </c>
      <c r="M395" s="177">
        <v>0.54861111110949423</v>
      </c>
      <c r="N395" s="169" t="s">
        <v>1400</v>
      </c>
      <c r="O395" s="169" t="s">
        <v>1344</v>
      </c>
      <c r="P395" s="172">
        <v>205</v>
      </c>
      <c r="Q395" s="172">
        <v>93.6</v>
      </c>
      <c r="R395" s="219"/>
      <c r="S395" s="219"/>
    </row>
    <row r="396" spans="1:19" x14ac:dyDescent="0.3">
      <c r="A396" s="154">
        <f t="shared" si="30"/>
        <v>33</v>
      </c>
      <c r="B396" s="154" t="str">
        <f t="shared" si="25"/>
        <v>33,34</v>
      </c>
      <c r="C396" s="143">
        <f t="shared" si="29"/>
        <v>34</v>
      </c>
      <c r="D396" s="169" t="s">
        <v>994</v>
      </c>
      <c r="E396" s="169" t="s">
        <v>2413</v>
      </c>
      <c r="F396" s="169" t="s">
        <v>1059</v>
      </c>
      <c r="G396" s="169" t="s">
        <v>1060</v>
      </c>
      <c r="H396" s="169" t="s">
        <v>1397</v>
      </c>
      <c r="I396" s="170">
        <v>45159.475694444445</v>
      </c>
      <c r="J396" s="169" t="s">
        <v>1345</v>
      </c>
      <c r="K396" s="174">
        <v>45159.548611111109</v>
      </c>
      <c r="L396" s="171">
        <v>45159</v>
      </c>
      <c r="M396" s="177">
        <v>0.54861111110949423</v>
      </c>
      <c r="N396" s="169" t="s">
        <v>1401</v>
      </c>
      <c r="O396" s="169" t="s">
        <v>1347</v>
      </c>
      <c r="P396" s="172">
        <v>200</v>
      </c>
      <c r="Q396" s="172">
        <v>81.3</v>
      </c>
      <c r="R396" s="219"/>
      <c r="S396" s="219"/>
    </row>
    <row r="397" spans="1:19" x14ac:dyDescent="0.3">
      <c r="A397" s="154">
        <f t="shared" si="30"/>
        <v>33</v>
      </c>
      <c r="B397" s="154" t="str">
        <f t="shared" si="25"/>
        <v>33,34</v>
      </c>
      <c r="C397" s="143">
        <f t="shared" si="29"/>
        <v>34</v>
      </c>
      <c r="D397" s="169" t="s">
        <v>994</v>
      </c>
      <c r="E397" s="169" t="s">
        <v>2413</v>
      </c>
      <c r="F397" s="169" t="s">
        <v>1059</v>
      </c>
      <c r="G397" s="169" t="s">
        <v>1060</v>
      </c>
      <c r="H397" s="169" t="s">
        <v>1397</v>
      </c>
      <c r="I397" s="170">
        <v>45159.475694444445</v>
      </c>
      <c r="J397" s="169" t="s">
        <v>1348</v>
      </c>
      <c r="K397" s="174">
        <v>45159.584722222222</v>
      </c>
      <c r="L397" s="171">
        <v>45159</v>
      </c>
      <c r="M397" s="177">
        <v>0.58472222222189885</v>
      </c>
      <c r="N397" s="169" t="s">
        <v>1402</v>
      </c>
      <c r="O397" s="169" t="s">
        <v>1350</v>
      </c>
      <c r="P397" s="172">
        <v>220</v>
      </c>
      <c r="Q397" s="172">
        <v>102.3</v>
      </c>
      <c r="R397" s="219"/>
      <c r="S397" s="219"/>
    </row>
    <row r="398" spans="1:19" x14ac:dyDescent="0.3">
      <c r="A398" s="154">
        <f t="shared" si="30"/>
        <v>33</v>
      </c>
      <c r="B398" s="154" t="str">
        <f t="shared" si="25"/>
        <v>33,34</v>
      </c>
      <c r="C398" s="143">
        <f t="shared" si="29"/>
        <v>34</v>
      </c>
      <c r="D398" s="169" t="s">
        <v>994</v>
      </c>
      <c r="E398" s="169" t="s">
        <v>2413</v>
      </c>
      <c r="F398" s="169" t="s">
        <v>1059</v>
      </c>
      <c r="G398" s="169" t="s">
        <v>1060</v>
      </c>
      <c r="H398" s="169" t="s">
        <v>1397</v>
      </c>
      <c r="I398" s="170">
        <v>45159.475694444445</v>
      </c>
      <c r="J398" s="169" t="s">
        <v>1351</v>
      </c>
      <c r="K398" s="174">
        <v>45159.584722222222</v>
      </c>
      <c r="L398" s="171">
        <v>45159</v>
      </c>
      <c r="M398" s="177">
        <v>0.58472222222189885</v>
      </c>
      <c r="N398" s="169" t="s">
        <v>1403</v>
      </c>
      <c r="O398" s="169" t="s">
        <v>1353</v>
      </c>
      <c r="P398" s="172">
        <v>210</v>
      </c>
      <c r="Q398" s="172">
        <v>82.4</v>
      </c>
      <c r="R398" s="219"/>
      <c r="S398" s="219"/>
    </row>
    <row r="399" spans="1:19" x14ac:dyDescent="0.3">
      <c r="A399" s="154">
        <f t="shared" si="30"/>
        <v>33</v>
      </c>
      <c r="B399" s="154" t="str">
        <f t="shared" si="25"/>
        <v>33,34</v>
      </c>
      <c r="C399" s="143">
        <f t="shared" si="29"/>
        <v>34</v>
      </c>
      <c r="D399" s="169" t="s">
        <v>994</v>
      </c>
      <c r="E399" s="169" t="s">
        <v>2413</v>
      </c>
      <c r="F399" s="169" t="s">
        <v>1059</v>
      </c>
      <c r="G399" s="169" t="s">
        <v>1060</v>
      </c>
      <c r="H399" s="169" t="s">
        <v>1397</v>
      </c>
      <c r="I399" s="170">
        <v>45159.475694444445</v>
      </c>
      <c r="J399" s="169" t="s">
        <v>1354</v>
      </c>
      <c r="K399" s="174">
        <v>45160.493055555555</v>
      </c>
      <c r="L399" s="171">
        <v>45160</v>
      </c>
      <c r="M399" s="177">
        <v>0.49305555555474712</v>
      </c>
      <c r="N399" s="169" t="s">
        <v>1404</v>
      </c>
      <c r="O399" s="169" t="s">
        <v>1356</v>
      </c>
      <c r="P399" s="172">
        <v>248</v>
      </c>
      <c r="Q399" s="172">
        <v>143.30000000000001</v>
      </c>
      <c r="R399" s="219"/>
      <c r="S399" s="219"/>
    </row>
    <row r="400" spans="1:19" x14ac:dyDescent="0.3">
      <c r="A400" s="154">
        <f t="shared" si="30"/>
        <v>33</v>
      </c>
      <c r="B400" s="154" t="str">
        <f t="shared" si="25"/>
        <v>33,34</v>
      </c>
      <c r="C400" s="143">
        <f t="shared" si="29"/>
        <v>34</v>
      </c>
      <c r="D400" s="169" t="s">
        <v>994</v>
      </c>
      <c r="E400" s="169" t="s">
        <v>2413</v>
      </c>
      <c r="F400" s="169" t="s">
        <v>1059</v>
      </c>
      <c r="G400" s="169" t="s">
        <v>1060</v>
      </c>
      <c r="H400" s="169" t="s">
        <v>1397</v>
      </c>
      <c r="I400" s="170">
        <v>45159.475694444445</v>
      </c>
      <c r="J400" s="169" t="s">
        <v>1357</v>
      </c>
      <c r="K400" s="174">
        <v>45160.493055555555</v>
      </c>
      <c r="L400" s="171">
        <v>45160</v>
      </c>
      <c r="M400" s="177">
        <v>0.49305555555474712</v>
      </c>
      <c r="N400" s="169" t="s">
        <v>1405</v>
      </c>
      <c r="O400" s="169" t="s">
        <v>1359</v>
      </c>
      <c r="P400" s="172">
        <v>221</v>
      </c>
      <c r="Q400" s="172">
        <v>119.1</v>
      </c>
      <c r="R400" s="219"/>
      <c r="S400" s="219"/>
    </row>
    <row r="401" spans="1:19" x14ac:dyDescent="0.3">
      <c r="A401" s="154">
        <f t="shared" si="30"/>
        <v>33</v>
      </c>
      <c r="B401" s="154" t="str">
        <f t="shared" ref="B401:B422" si="31">A401&amp;","&amp;A401+1</f>
        <v>33,34</v>
      </c>
      <c r="C401" s="143">
        <f t="shared" si="29"/>
        <v>34</v>
      </c>
      <c r="D401" s="169" t="s">
        <v>994</v>
      </c>
      <c r="E401" s="169" t="s">
        <v>2413</v>
      </c>
      <c r="F401" s="169" t="s">
        <v>1059</v>
      </c>
      <c r="G401" s="169" t="s">
        <v>1060</v>
      </c>
      <c r="H401" s="169" t="s">
        <v>1397</v>
      </c>
      <c r="I401" s="170">
        <v>45159.475694444445</v>
      </c>
      <c r="J401" s="169" t="s">
        <v>1360</v>
      </c>
      <c r="K401" s="174">
        <v>45160.493055555555</v>
      </c>
      <c r="L401" s="171">
        <v>45160</v>
      </c>
      <c r="M401" s="177">
        <v>0.49305555555474712</v>
      </c>
      <c r="N401" s="169" t="s">
        <v>1406</v>
      </c>
      <c r="O401" s="169" t="s">
        <v>1362</v>
      </c>
      <c r="P401" s="172">
        <v>256</v>
      </c>
      <c r="Q401" s="172">
        <v>191.3</v>
      </c>
      <c r="R401" s="219"/>
      <c r="S401" s="219"/>
    </row>
    <row r="402" spans="1:19" x14ac:dyDescent="0.3">
      <c r="A402" s="154">
        <f t="shared" si="30"/>
        <v>33</v>
      </c>
      <c r="B402" s="154" t="str">
        <f t="shared" si="31"/>
        <v>33,34</v>
      </c>
      <c r="C402" s="143">
        <f t="shared" si="29"/>
        <v>34</v>
      </c>
      <c r="D402" s="169" t="s">
        <v>994</v>
      </c>
      <c r="E402" s="169" t="s">
        <v>2413</v>
      </c>
      <c r="F402" s="169" t="s">
        <v>1059</v>
      </c>
      <c r="G402" s="169" t="s">
        <v>1060</v>
      </c>
      <c r="H402" s="169" t="s">
        <v>1397</v>
      </c>
      <c r="I402" s="170">
        <v>45159.475694444445</v>
      </c>
      <c r="J402" s="169" t="s">
        <v>1363</v>
      </c>
      <c r="K402" s="174">
        <v>45160.493055555555</v>
      </c>
      <c r="L402" s="171">
        <v>45160</v>
      </c>
      <c r="M402" s="177">
        <v>0.49305555555474712</v>
      </c>
      <c r="N402" s="169" t="s">
        <v>1407</v>
      </c>
      <c r="O402" s="169" t="s">
        <v>1365</v>
      </c>
      <c r="P402" s="172">
        <v>267</v>
      </c>
      <c r="Q402" s="172">
        <v>168.3</v>
      </c>
      <c r="R402" s="220"/>
      <c r="S402" s="220"/>
    </row>
    <row r="403" spans="1:19" x14ac:dyDescent="0.3">
      <c r="A403" s="154">
        <f t="shared" ref="A403:A412" si="32">C403</f>
        <v>35</v>
      </c>
      <c r="B403" s="154" t="str">
        <f t="shared" si="31"/>
        <v>35,36</v>
      </c>
      <c r="C403" s="143">
        <f t="shared" si="29"/>
        <v>35</v>
      </c>
      <c r="D403" s="169" t="s">
        <v>994</v>
      </c>
      <c r="E403" s="169" t="s">
        <v>2414</v>
      </c>
      <c r="F403" s="169" t="s">
        <v>995</v>
      </c>
      <c r="G403" s="169" t="s">
        <v>996</v>
      </c>
      <c r="H403" s="169" t="s">
        <v>1419</v>
      </c>
      <c r="I403" s="170">
        <v>45159.496527777781</v>
      </c>
      <c r="J403" s="169" t="s">
        <v>1420</v>
      </c>
      <c r="K403" s="174">
        <v>45159.496527777781</v>
      </c>
      <c r="L403" s="171">
        <v>45159</v>
      </c>
      <c r="M403" s="177">
        <v>0.49652777778101154</v>
      </c>
      <c r="N403" s="169" t="s">
        <v>1421</v>
      </c>
      <c r="O403" s="169" t="s">
        <v>1422</v>
      </c>
      <c r="P403" s="172">
        <v>292</v>
      </c>
      <c r="Q403" s="172">
        <v>221.5</v>
      </c>
      <c r="R403" s="231" t="s">
        <v>2528</v>
      </c>
      <c r="S403" s="231" t="s">
        <v>2506</v>
      </c>
    </row>
    <row r="404" spans="1:19" x14ac:dyDescent="0.3">
      <c r="A404" s="154">
        <f t="shared" si="32"/>
        <v>35</v>
      </c>
      <c r="B404" s="154" t="str">
        <f t="shared" si="31"/>
        <v>35,36</v>
      </c>
      <c r="C404" s="143">
        <f t="shared" si="29"/>
        <v>35</v>
      </c>
      <c r="D404" s="169" t="s">
        <v>994</v>
      </c>
      <c r="E404" s="169" t="s">
        <v>2414</v>
      </c>
      <c r="F404" s="169" t="s">
        <v>995</v>
      </c>
      <c r="G404" s="169" t="s">
        <v>996</v>
      </c>
      <c r="H404" s="169" t="s">
        <v>1419</v>
      </c>
      <c r="I404" s="170">
        <v>45159.496527777781</v>
      </c>
      <c r="J404" s="169" t="s">
        <v>1423</v>
      </c>
      <c r="K404" s="174">
        <v>45159.548611111109</v>
      </c>
      <c r="L404" s="171">
        <v>45159</v>
      </c>
      <c r="M404" s="177">
        <v>0.54861111110949423</v>
      </c>
      <c r="N404" s="169" t="s">
        <v>1424</v>
      </c>
      <c r="O404" s="169" t="s">
        <v>1425</v>
      </c>
      <c r="P404" s="172">
        <v>258</v>
      </c>
      <c r="Q404" s="172">
        <v>192</v>
      </c>
      <c r="R404" s="219"/>
      <c r="S404" s="219"/>
    </row>
    <row r="405" spans="1:19" x14ac:dyDescent="0.3">
      <c r="A405" s="154">
        <f t="shared" si="32"/>
        <v>35</v>
      </c>
      <c r="B405" s="154" t="str">
        <f t="shared" si="31"/>
        <v>35,36</v>
      </c>
      <c r="C405" s="143">
        <f t="shared" si="29"/>
        <v>35</v>
      </c>
      <c r="D405" s="169" t="s">
        <v>994</v>
      </c>
      <c r="E405" s="169" t="s">
        <v>2414</v>
      </c>
      <c r="F405" s="169" t="s">
        <v>995</v>
      </c>
      <c r="G405" s="169" t="s">
        <v>996</v>
      </c>
      <c r="H405" s="169" t="s">
        <v>1419</v>
      </c>
      <c r="I405" s="170">
        <v>45159.496527777781</v>
      </c>
      <c r="J405" s="169" t="s">
        <v>1426</v>
      </c>
      <c r="K405" s="174">
        <v>45159.584722222222</v>
      </c>
      <c r="L405" s="171">
        <v>45159</v>
      </c>
      <c r="M405" s="177">
        <v>0.58472222222189885</v>
      </c>
      <c r="N405" s="169" t="s">
        <v>1427</v>
      </c>
      <c r="O405" s="169" t="s">
        <v>1428</v>
      </c>
      <c r="P405" s="172">
        <v>224</v>
      </c>
      <c r="Q405" s="172">
        <v>114</v>
      </c>
      <c r="R405" s="219"/>
      <c r="S405" s="219"/>
    </row>
    <row r="406" spans="1:19" x14ac:dyDescent="0.3">
      <c r="A406" s="154">
        <f t="shared" si="32"/>
        <v>35</v>
      </c>
      <c r="B406" s="154" t="str">
        <f t="shared" si="31"/>
        <v>35,36</v>
      </c>
      <c r="C406" s="143">
        <f t="shared" si="29"/>
        <v>35</v>
      </c>
      <c r="D406" s="169" t="s">
        <v>994</v>
      </c>
      <c r="E406" s="169" t="s">
        <v>2414</v>
      </c>
      <c r="F406" s="169" t="s">
        <v>995</v>
      </c>
      <c r="G406" s="169" t="s">
        <v>996</v>
      </c>
      <c r="H406" s="169" t="s">
        <v>1419</v>
      </c>
      <c r="I406" s="170">
        <v>45159.496527777781</v>
      </c>
      <c r="J406" s="169" t="s">
        <v>1429</v>
      </c>
      <c r="K406" s="174">
        <v>45159.584722222222</v>
      </c>
      <c r="L406" s="171">
        <v>45159</v>
      </c>
      <c r="M406" s="177">
        <v>0.58472222222189885</v>
      </c>
      <c r="N406" s="169" t="s">
        <v>1430</v>
      </c>
      <c r="O406" s="169" t="s">
        <v>1431</v>
      </c>
      <c r="P406" s="172">
        <v>200</v>
      </c>
      <c r="Q406" s="172">
        <v>75.8</v>
      </c>
      <c r="R406" s="219"/>
      <c r="S406" s="219"/>
    </row>
    <row r="407" spans="1:19" x14ac:dyDescent="0.3">
      <c r="A407" s="154">
        <f t="shared" si="32"/>
        <v>35</v>
      </c>
      <c r="B407" s="154" t="str">
        <f t="shared" si="31"/>
        <v>35,36</v>
      </c>
      <c r="C407" s="143">
        <f t="shared" si="29"/>
        <v>35</v>
      </c>
      <c r="D407" s="169" t="s">
        <v>994</v>
      </c>
      <c r="E407" s="169" t="s">
        <v>2414</v>
      </c>
      <c r="F407" s="169" t="s">
        <v>995</v>
      </c>
      <c r="G407" s="169" t="s">
        <v>996</v>
      </c>
      <c r="H407" s="169" t="s">
        <v>1419</v>
      </c>
      <c r="I407" s="170">
        <v>45159.496527777781</v>
      </c>
      <c r="J407" s="169" t="s">
        <v>1432</v>
      </c>
      <c r="K407" s="174">
        <v>45159.584722222222</v>
      </c>
      <c r="L407" s="171">
        <v>45159</v>
      </c>
      <c r="M407" s="177">
        <v>0.58472222222189885</v>
      </c>
      <c r="N407" s="169" t="s">
        <v>1433</v>
      </c>
      <c r="O407" s="169" t="s">
        <v>1434</v>
      </c>
      <c r="P407" s="172">
        <v>205</v>
      </c>
      <c r="Q407" s="172">
        <v>81.900000000000006</v>
      </c>
      <c r="R407" s="219"/>
      <c r="S407" s="219"/>
    </row>
    <row r="408" spans="1:19" x14ac:dyDescent="0.3">
      <c r="A408" s="154">
        <f t="shared" si="32"/>
        <v>35</v>
      </c>
      <c r="B408" s="154" t="str">
        <f t="shared" si="31"/>
        <v>35,36</v>
      </c>
      <c r="C408" s="143">
        <f t="shared" si="29"/>
        <v>35</v>
      </c>
      <c r="D408" s="169" t="s">
        <v>994</v>
      </c>
      <c r="E408" s="169" t="s">
        <v>2414</v>
      </c>
      <c r="F408" s="169" t="s">
        <v>995</v>
      </c>
      <c r="G408" s="169" t="s">
        <v>996</v>
      </c>
      <c r="H408" s="169" t="s">
        <v>1419</v>
      </c>
      <c r="I408" s="170">
        <v>45159.496527777781</v>
      </c>
      <c r="J408" s="169" t="s">
        <v>1435</v>
      </c>
      <c r="K408" s="174">
        <v>45159.584722222222</v>
      </c>
      <c r="L408" s="171">
        <v>45159</v>
      </c>
      <c r="M408" s="177">
        <v>0.58472222222189885</v>
      </c>
      <c r="N408" s="169" t="s">
        <v>1436</v>
      </c>
      <c r="O408" s="169" t="s">
        <v>1437</v>
      </c>
      <c r="P408" s="172">
        <v>211</v>
      </c>
      <c r="Q408" s="172">
        <v>92.1</v>
      </c>
      <c r="R408" s="219"/>
      <c r="S408" s="219"/>
    </row>
    <row r="409" spans="1:19" x14ac:dyDescent="0.3">
      <c r="A409" s="154">
        <f t="shared" si="32"/>
        <v>35</v>
      </c>
      <c r="B409" s="154" t="str">
        <f t="shared" si="31"/>
        <v>35,36</v>
      </c>
      <c r="C409" s="143">
        <f t="shared" si="29"/>
        <v>35</v>
      </c>
      <c r="D409" s="169" t="s">
        <v>994</v>
      </c>
      <c r="E409" s="169" t="s">
        <v>2414</v>
      </c>
      <c r="F409" s="169" t="s">
        <v>995</v>
      </c>
      <c r="G409" s="169" t="s">
        <v>996</v>
      </c>
      <c r="H409" s="169" t="s">
        <v>1419</v>
      </c>
      <c r="I409" s="170">
        <v>45159.496527777781</v>
      </c>
      <c r="J409" s="169" t="s">
        <v>1438</v>
      </c>
      <c r="K409" s="174">
        <v>45159.584722222222</v>
      </c>
      <c r="L409" s="171">
        <v>45159</v>
      </c>
      <c r="M409" s="177">
        <v>0.58472222222189885</v>
      </c>
      <c r="N409" s="169" t="s">
        <v>1439</v>
      </c>
      <c r="O409" s="169" t="s">
        <v>1440</v>
      </c>
      <c r="P409" s="172">
        <v>230</v>
      </c>
      <c r="Q409" s="172">
        <v>129.6</v>
      </c>
      <c r="R409" s="219"/>
      <c r="S409" s="219"/>
    </row>
    <row r="410" spans="1:19" x14ac:dyDescent="0.3">
      <c r="A410" s="154">
        <f t="shared" si="32"/>
        <v>35</v>
      </c>
      <c r="B410" s="154" t="str">
        <f t="shared" si="31"/>
        <v>35,36</v>
      </c>
      <c r="C410" s="143">
        <f t="shared" si="29"/>
        <v>35</v>
      </c>
      <c r="D410" s="169" t="s">
        <v>994</v>
      </c>
      <c r="E410" s="169" t="s">
        <v>2414</v>
      </c>
      <c r="F410" s="169" t="s">
        <v>995</v>
      </c>
      <c r="G410" s="169" t="s">
        <v>996</v>
      </c>
      <c r="H410" s="169" t="s">
        <v>1419</v>
      </c>
      <c r="I410" s="170">
        <v>45159.496527777781</v>
      </c>
      <c r="J410" s="169" t="s">
        <v>1441</v>
      </c>
      <c r="K410" s="174">
        <v>45159.584722222222</v>
      </c>
      <c r="L410" s="171">
        <v>45159</v>
      </c>
      <c r="M410" s="177">
        <v>0.58472222222189885</v>
      </c>
      <c r="N410" s="169" t="s">
        <v>1442</v>
      </c>
      <c r="O410" s="169" t="s">
        <v>1443</v>
      </c>
      <c r="P410" s="172">
        <v>220</v>
      </c>
      <c r="Q410" s="172">
        <v>107.9</v>
      </c>
      <c r="R410" s="219"/>
      <c r="S410" s="219"/>
    </row>
    <row r="411" spans="1:19" x14ac:dyDescent="0.3">
      <c r="A411" s="154">
        <f t="shared" si="32"/>
        <v>35</v>
      </c>
      <c r="B411" s="154" t="str">
        <f t="shared" si="31"/>
        <v>35,36</v>
      </c>
      <c r="C411" s="143">
        <f t="shared" si="29"/>
        <v>35</v>
      </c>
      <c r="D411" s="169" t="s">
        <v>994</v>
      </c>
      <c r="E411" s="169" t="s">
        <v>2414</v>
      </c>
      <c r="F411" s="169" t="s">
        <v>995</v>
      </c>
      <c r="G411" s="169" t="s">
        <v>996</v>
      </c>
      <c r="H411" s="169" t="s">
        <v>1419</v>
      </c>
      <c r="I411" s="170">
        <v>45159.496527777781</v>
      </c>
      <c r="J411" s="169" t="s">
        <v>1444</v>
      </c>
      <c r="K411" s="174">
        <v>45160.472916666666</v>
      </c>
      <c r="L411" s="171">
        <v>45160</v>
      </c>
      <c r="M411" s="177">
        <v>0.47291666666569654</v>
      </c>
      <c r="N411" s="169" t="s">
        <v>1445</v>
      </c>
      <c r="O411" s="169" t="s">
        <v>1446</v>
      </c>
      <c r="P411" s="172">
        <v>325</v>
      </c>
      <c r="Q411" s="172">
        <v>337.5</v>
      </c>
      <c r="R411" s="219"/>
      <c r="S411" s="219"/>
    </row>
    <row r="412" spans="1:19" x14ac:dyDescent="0.3">
      <c r="A412" s="154">
        <f t="shared" si="32"/>
        <v>35</v>
      </c>
      <c r="B412" s="154" t="str">
        <f t="shared" si="31"/>
        <v>35,36</v>
      </c>
      <c r="C412" s="143">
        <f t="shared" si="29"/>
        <v>35</v>
      </c>
      <c r="D412" s="169" t="s">
        <v>994</v>
      </c>
      <c r="E412" s="169" t="s">
        <v>2414</v>
      </c>
      <c r="F412" s="169" t="s">
        <v>995</v>
      </c>
      <c r="G412" s="169" t="s">
        <v>996</v>
      </c>
      <c r="H412" s="169" t="s">
        <v>1419</v>
      </c>
      <c r="I412" s="170">
        <v>45159.496527777781</v>
      </c>
      <c r="J412" s="169" t="s">
        <v>1447</v>
      </c>
      <c r="K412" s="174">
        <v>45160.493055555555</v>
      </c>
      <c r="L412" s="171">
        <v>45160</v>
      </c>
      <c r="M412" s="177">
        <v>0.49305555555474712</v>
      </c>
      <c r="N412" s="169" t="s">
        <v>1448</v>
      </c>
      <c r="O412" s="169" t="s">
        <v>1449</v>
      </c>
      <c r="P412" s="172">
        <v>269</v>
      </c>
      <c r="Q412" s="172">
        <v>183.4</v>
      </c>
      <c r="R412" s="220"/>
      <c r="S412" s="220"/>
    </row>
    <row r="413" spans="1:19" x14ac:dyDescent="0.3">
      <c r="A413" s="154">
        <f>C413-1</f>
        <v>35</v>
      </c>
      <c r="B413" s="154" t="str">
        <f t="shared" si="31"/>
        <v>35,36</v>
      </c>
      <c r="C413" s="143">
        <f t="shared" si="29"/>
        <v>36</v>
      </c>
      <c r="D413" s="169" t="s">
        <v>994</v>
      </c>
      <c r="E413" s="169" t="s">
        <v>2414</v>
      </c>
      <c r="F413" s="169" t="s">
        <v>1059</v>
      </c>
      <c r="G413" s="169" t="s">
        <v>1060</v>
      </c>
      <c r="H413" s="169" t="s">
        <v>1481</v>
      </c>
      <c r="I413" s="170">
        <v>45159.496527777781</v>
      </c>
      <c r="J413" s="169" t="s">
        <v>1420</v>
      </c>
      <c r="K413" s="174">
        <v>45159.496527777781</v>
      </c>
      <c r="L413" s="171">
        <v>45159</v>
      </c>
      <c r="M413" s="177">
        <v>0.49652777778101154</v>
      </c>
      <c r="N413" s="169" t="s">
        <v>1482</v>
      </c>
      <c r="O413" s="169" t="s">
        <v>1422</v>
      </c>
      <c r="P413" s="172">
        <v>292</v>
      </c>
      <c r="Q413" s="172">
        <v>221.5</v>
      </c>
      <c r="R413" s="231" t="s">
        <v>2529</v>
      </c>
      <c r="S413" s="231" t="s">
        <v>2506</v>
      </c>
    </row>
    <row r="414" spans="1:19" x14ac:dyDescent="0.3">
      <c r="A414" s="154">
        <f t="shared" ref="A414:A422" si="33">C414-1</f>
        <v>35</v>
      </c>
      <c r="B414" s="154" t="str">
        <f t="shared" si="31"/>
        <v>35,36</v>
      </c>
      <c r="C414" s="143">
        <f t="shared" si="29"/>
        <v>36</v>
      </c>
      <c r="D414" s="169" t="s">
        <v>994</v>
      </c>
      <c r="E414" s="169" t="s">
        <v>2414</v>
      </c>
      <c r="F414" s="169" t="s">
        <v>1059</v>
      </c>
      <c r="G414" s="169" t="s">
        <v>1060</v>
      </c>
      <c r="H414" s="169" t="s">
        <v>1481</v>
      </c>
      <c r="I414" s="170">
        <v>45159.496527777781</v>
      </c>
      <c r="J414" s="169" t="s">
        <v>1423</v>
      </c>
      <c r="K414" s="174">
        <v>45159.548611111109</v>
      </c>
      <c r="L414" s="171">
        <v>45159</v>
      </c>
      <c r="M414" s="177">
        <v>0.54861111110949423</v>
      </c>
      <c r="N414" s="169" t="s">
        <v>1483</v>
      </c>
      <c r="O414" s="169" t="s">
        <v>1425</v>
      </c>
      <c r="P414" s="172">
        <v>258</v>
      </c>
      <c r="Q414" s="172">
        <v>192</v>
      </c>
      <c r="R414" s="219"/>
      <c r="S414" s="219"/>
    </row>
    <row r="415" spans="1:19" x14ac:dyDescent="0.3">
      <c r="A415" s="154">
        <f t="shared" si="33"/>
        <v>35</v>
      </c>
      <c r="B415" s="154" t="str">
        <f t="shared" si="31"/>
        <v>35,36</v>
      </c>
      <c r="C415" s="143">
        <f t="shared" si="29"/>
        <v>36</v>
      </c>
      <c r="D415" s="169" t="s">
        <v>994</v>
      </c>
      <c r="E415" s="169" t="s">
        <v>2414</v>
      </c>
      <c r="F415" s="169" t="s">
        <v>1059</v>
      </c>
      <c r="G415" s="169" t="s">
        <v>1060</v>
      </c>
      <c r="H415" s="169" t="s">
        <v>1481</v>
      </c>
      <c r="I415" s="170">
        <v>45159.496527777781</v>
      </c>
      <c r="J415" s="169" t="s">
        <v>1426</v>
      </c>
      <c r="K415" s="174">
        <v>45159.584722222222</v>
      </c>
      <c r="L415" s="171">
        <v>45159</v>
      </c>
      <c r="M415" s="177">
        <v>0.58472222222189885</v>
      </c>
      <c r="N415" s="169" t="s">
        <v>1484</v>
      </c>
      <c r="O415" s="169" t="s">
        <v>1428</v>
      </c>
      <c r="P415" s="172">
        <v>224</v>
      </c>
      <c r="Q415" s="172">
        <v>114</v>
      </c>
      <c r="R415" s="219"/>
      <c r="S415" s="219"/>
    </row>
    <row r="416" spans="1:19" x14ac:dyDescent="0.3">
      <c r="A416" s="154">
        <f t="shared" si="33"/>
        <v>35</v>
      </c>
      <c r="B416" s="154" t="str">
        <f t="shared" si="31"/>
        <v>35,36</v>
      </c>
      <c r="C416" s="143">
        <f t="shared" si="29"/>
        <v>36</v>
      </c>
      <c r="D416" s="169" t="s">
        <v>994</v>
      </c>
      <c r="E416" s="169" t="s">
        <v>2414</v>
      </c>
      <c r="F416" s="169" t="s">
        <v>1059</v>
      </c>
      <c r="G416" s="169" t="s">
        <v>1060</v>
      </c>
      <c r="H416" s="169" t="s">
        <v>1481</v>
      </c>
      <c r="I416" s="170">
        <v>45159.496527777781</v>
      </c>
      <c r="J416" s="169" t="s">
        <v>1429</v>
      </c>
      <c r="K416" s="174">
        <v>45159.584722222222</v>
      </c>
      <c r="L416" s="171">
        <v>45159</v>
      </c>
      <c r="M416" s="177">
        <v>0.58472222222189885</v>
      </c>
      <c r="N416" s="169" t="s">
        <v>1485</v>
      </c>
      <c r="O416" s="169" t="s">
        <v>1431</v>
      </c>
      <c r="P416" s="172">
        <v>200</v>
      </c>
      <c r="Q416" s="172">
        <v>75.8</v>
      </c>
      <c r="R416" s="219"/>
      <c r="S416" s="219"/>
    </row>
    <row r="417" spans="1:19" x14ac:dyDescent="0.3">
      <c r="A417" s="154">
        <f t="shared" si="33"/>
        <v>35</v>
      </c>
      <c r="B417" s="154" t="str">
        <f t="shared" si="31"/>
        <v>35,36</v>
      </c>
      <c r="C417" s="143">
        <f t="shared" si="29"/>
        <v>36</v>
      </c>
      <c r="D417" s="169" t="s">
        <v>994</v>
      </c>
      <c r="E417" s="169" t="s">
        <v>2414</v>
      </c>
      <c r="F417" s="169" t="s">
        <v>1059</v>
      </c>
      <c r="G417" s="169" t="s">
        <v>1060</v>
      </c>
      <c r="H417" s="169" t="s">
        <v>1481</v>
      </c>
      <c r="I417" s="170">
        <v>45159.496527777781</v>
      </c>
      <c r="J417" s="169" t="s">
        <v>1432</v>
      </c>
      <c r="K417" s="174">
        <v>45159.584722222222</v>
      </c>
      <c r="L417" s="171">
        <v>45159</v>
      </c>
      <c r="M417" s="177">
        <v>0.58472222222189885</v>
      </c>
      <c r="N417" s="169" t="s">
        <v>1486</v>
      </c>
      <c r="O417" s="169" t="s">
        <v>1434</v>
      </c>
      <c r="P417" s="172">
        <v>205</v>
      </c>
      <c r="Q417" s="172">
        <v>81.900000000000006</v>
      </c>
      <c r="R417" s="219"/>
      <c r="S417" s="219"/>
    </row>
    <row r="418" spans="1:19" x14ac:dyDescent="0.3">
      <c r="A418" s="154">
        <f t="shared" si="33"/>
        <v>35</v>
      </c>
      <c r="B418" s="154" t="str">
        <f t="shared" si="31"/>
        <v>35,36</v>
      </c>
      <c r="C418" s="143">
        <f t="shared" si="29"/>
        <v>36</v>
      </c>
      <c r="D418" s="169" t="s">
        <v>994</v>
      </c>
      <c r="E418" s="169" t="s">
        <v>2414</v>
      </c>
      <c r="F418" s="169" t="s">
        <v>1059</v>
      </c>
      <c r="G418" s="169" t="s">
        <v>1060</v>
      </c>
      <c r="H418" s="169" t="s">
        <v>1481</v>
      </c>
      <c r="I418" s="170">
        <v>45159.496527777781</v>
      </c>
      <c r="J418" s="169" t="s">
        <v>1435</v>
      </c>
      <c r="K418" s="174">
        <v>45159.584722222222</v>
      </c>
      <c r="L418" s="171">
        <v>45159</v>
      </c>
      <c r="M418" s="177">
        <v>0.58472222222189885</v>
      </c>
      <c r="N418" s="169" t="s">
        <v>1487</v>
      </c>
      <c r="O418" s="169" t="s">
        <v>1437</v>
      </c>
      <c r="P418" s="172">
        <v>211</v>
      </c>
      <c r="Q418" s="172">
        <v>92.1</v>
      </c>
      <c r="R418" s="219"/>
      <c r="S418" s="219"/>
    </row>
    <row r="419" spans="1:19" x14ac:dyDescent="0.3">
      <c r="A419" s="154">
        <f t="shared" si="33"/>
        <v>35</v>
      </c>
      <c r="B419" s="154" t="str">
        <f t="shared" si="31"/>
        <v>35,36</v>
      </c>
      <c r="C419" s="143">
        <f t="shared" si="29"/>
        <v>36</v>
      </c>
      <c r="D419" s="169" t="s">
        <v>994</v>
      </c>
      <c r="E419" s="169" t="s">
        <v>2414</v>
      </c>
      <c r="F419" s="169" t="s">
        <v>1059</v>
      </c>
      <c r="G419" s="169" t="s">
        <v>1060</v>
      </c>
      <c r="H419" s="169" t="s">
        <v>1481</v>
      </c>
      <c r="I419" s="170">
        <v>45159.496527777781</v>
      </c>
      <c r="J419" s="169" t="s">
        <v>1438</v>
      </c>
      <c r="K419" s="174">
        <v>45159.584722222222</v>
      </c>
      <c r="L419" s="171">
        <v>45159</v>
      </c>
      <c r="M419" s="177">
        <v>0.58472222222189885</v>
      </c>
      <c r="N419" s="169" t="s">
        <v>1488</v>
      </c>
      <c r="O419" s="169" t="s">
        <v>1440</v>
      </c>
      <c r="P419" s="172">
        <v>230</v>
      </c>
      <c r="Q419" s="172">
        <v>129.6</v>
      </c>
      <c r="R419" s="219"/>
      <c r="S419" s="219"/>
    </row>
    <row r="420" spans="1:19" x14ac:dyDescent="0.3">
      <c r="A420" s="154">
        <f t="shared" si="33"/>
        <v>35</v>
      </c>
      <c r="B420" s="154" t="str">
        <f t="shared" si="31"/>
        <v>35,36</v>
      </c>
      <c r="C420" s="143">
        <f t="shared" si="29"/>
        <v>36</v>
      </c>
      <c r="D420" s="169" t="s">
        <v>994</v>
      </c>
      <c r="E420" s="169" t="s">
        <v>2414</v>
      </c>
      <c r="F420" s="169" t="s">
        <v>1059</v>
      </c>
      <c r="G420" s="169" t="s">
        <v>1060</v>
      </c>
      <c r="H420" s="169" t="s">
        <v>1481</v>
      </c>
      <c r="I420" s="170">
        <v>45159.496527777781</v>
      </c>
      <c r="J420" s="169" t="s">
        <v>1441</v>
      </c>
      <c r="K420" s="174">
        <v>45159.584722222222</v>
      </c>
      <c r="L420" s="171">
        <v>45159</v>
      </c>
      <c r="M420" s="177">
        <v>0.58472222222189885</v>
      </c>
      <c r="N420" s="169" t="s">
        <v>1489</v>
      </c>
      <c r="O420" s="169" t="s">
        <v>1443</v>
      </c>
      <c r="P420" s="172">
        <v>220</v>
      </c>
      <c r="Q420" s="172">
        <v>107.9</v>
      </c>
      <c r="R420" s="219"/>
      <c r="S420" s="219"/>
    </row>
    <row r="421" spans="1:19" x14ac:dyDescent="0.3">
      <c r="A421" s="154">
        <f t="shared" si="33"/>
        <v>35</v>
      </c>
      <c r="B421" s="154" t="str">
        <f t="shared" si="31"/>
        <v>35,36</v>
      </c>
      <c r="C421" s="143">
        <f t="shared" si="29"/>
        <v>36</v>
      </c>
      <c r="D421" s="169" t="s">
        <v>994</v>
      </c>
      <c r="E421" s="169" t="s">
        <v>2414</v>
      </c>
      <c r="F421" s="169" t="s">
        <v>1059</v>
      </c>
      <c r="G421" s="169" t="s">
        <v>1060</v>
      </c>
      <c r="H421" s="169" t="s">
        <v>1481</v>
      </c>
      <c r="I421" s="170">
        <v>45159.496527777781</v>
      </c>
      <c r="J421" s="169" t="s">
        <v>1444</v>
      </c>
      <c r="K421" s="174">
        <v>45160.472916666666</v>
      </c>
      <c r="L421" s="171">
        <v>45160</v>
      </c>
      <c r="M421" s="177">
        <v>0.47291666666569654</v>
      </c>
      <c r="N421" s="169" t="s">
        <v>1490</v>
      </c>
      <c r="O421" s="169" t="s">
        <v>1446</v>
      </c>
      <c r="P421" s="172">
        <v>325</v>
      </c>
      <c r="Q421" s="172">
        <v>337.5</v>
      </c>
      <c r="R421" s="219"/>
      <c r="S421" s="219"/>
    </row>
    <row r="422" spans="1:19" x14ac:dyDescent="0.3">
      <c r="A422" s="154">
        <f t="shared" si="33"/>
        <v>35</v>
      </c>
      <c r="B422" s="154" t="str">
        <f t="shared" si="31"/>
        <v>35,36</v>
      </c>
      <c r="C422" s="143">
        <f t="shared" si="29"/>
        <v>36</v>
      </c>
      <c r="D422" s="169" t="s">
        <v>994</v>
      </c>
      <c r="E422" s="169" t="s">
        <v>2414</v>
      </c>
      <c r="F422" s="169" t="s">
        <v>1059</v>
      </c>
      <c r="G422" s="169" t="s">
        <v>1060</v>
      </c>
      <c r="H422" s="169" t="s">
        <v>1481</v>
      </c>
      <c r="I422" s="170">
        <v>45159.496527777781</v>
      </c>
      <c r="J422" s="169" t="s">
        <v>1447</v>
      </c>
      <c r="K422" s="174">
        <v>45160.493055555555</v>
      </c>
      <c r="L422" s="171">
        <v>45160</v>
      </c>
      <c r="M422" s="177">
        <v>0.49305555555474712</v>
      </c>
      <c r="N422" s="169" t="s">
        <v>1491</v>
      </c>
      <c r="O422" s="169" t="s">
        <v>1449</v>
      </c>
      <c r="P422" s="172">
        <v>269</v>
      </c>
      <c r="Q422" s="172">
        <v>183.4</v>
      </c>
      <c r="R422" s="220"/>
      <c r="S422" s="220"/>
    </row>
    <row r="423" spans="1:19" x14ac:dyDescent="0.3">
      <c r="A423" s="154">
        <v>37</v>
      </c>
      <c r="B423" s="154" t="s">
        <v>2430</v>
      </c>
      <c r="C423" s="143">
        <f t="shared" si="29"/>
        <v>37</v>
      </c>
      <c r="D423" s="169" t="s">
        <v>1503</v>
      </c>
      <c r="E423" s="180" t="s">
        <v>2407</v>
      </c>
      <c r="F423" s="180" t="s">
        <v>904</v>
      </c>
      <c r="G423" s="180" t="s">
        <v>905</v>
      </c>
      <c r="H423" s="180" t="s">
        <v>1514</v>
      </c>
      <c r="I423" s="170">
        <v>45160.587500000001</v>
      </c>
      <c r="J423" s="169" t="s">
        <v>1515</v>
      </c>
      <c r="K423" s="174">
        <v>45160.587500000001</v>
      </c>
      <c r="L423" s="171">
        <v>45160</v>
      </c>
      <c r="M423" s="177">
        <v>0.58750000000145519</v>
      </c>
      <c r="N423" s="169" t="s">
        <v>1516</v>
      </c>
      <c r="O423" s="169" t="s">
        <v>1517</v>
      </c>
      <c r="P423" s="172">
        <v>90</v>
      </c>
      <c r="Q423" s="172">
        <v>118.3</v>
      </c>
      <c r="R423" s="228" t="s">
        <v>2530</v>
      </c>
      <c r="S423" s="228" t="s">
        <v>2531</v>
      </c>
    </row>
    <row r="424" spans="1:19" x14ac:dyDescent="0.3">
      <c r="A424" s="154">
        <v>37</v>
      </c>
      <c r="B424" s="154" t="s">
        <v>2430</v>
      </c>
      <c r="C424" s="143">
        <f t="shared" si="29"/>
        <v>37</v>
      </c>
      <c r="D424" s="169" t="s">
        <v>1503</v>
      </c>
      <c r="E424" s="180" t="s">
        <v>2407</v>
      </c>
      <c r="F424" s="180" t="s">
        <v>904</v>
      </c>
      <c r="G424" s="180" t="s">
        <v>905</v>
      </c>
      <c r="H424" s="180" t="s">
        <v>1514</v>
      </c>
      <c r="I424" s="170">
        <v>45160.587500000001</v>
      </c>
      <c r="J424" s="169" t="s">
        <v>1518</v>
      </c>
      <c r="K424" s="174">
        <v>45160.587500000001</v>
      </c>
      <c r="L424" s="171">
        <v>45160</v>
      </c>
      <c r="M424" s="177">
        <v>0.58750000000145519</v>
      </c>
      <c r="N424" s="169" t="s">
        <v>1519</v>
      </c>
      <c r="O424" s="169" t="s">
        <v>1520</v>
      </c>
      <c r="P424" s="172">
        <v>97</v>
      </c>
      <c r="Q424" s="172">
        <v>149.19999999999999</v>
      </c>
      <c r="R424" s="219"/>
      <c r="S424" s="219"/>
    </row>
    <row r="425" spans="1:19" x14ac:dyDescent="0.3">
      <c r="A425" s="154">
        <v>37</v>
      </c>
      <c r="B425" s="154" t="s">
        <v>2430</v>
      </c>
      <c r="C425" s="143">
        <f t="shared" si="29"/>
        <v>37</v>
      </c>
      <c r="D425" s="169" t="s">
        <v>1503</v>
      </c>
      <c r="E425" s="180" t="s">
        <v>2407</v>
      </c>
      <c r="F425" s="180" t="s">
        <v>904</v>
      </c>
      <c r="G425" s="180" t="s">
        <v>905</v>
      </c>
      <c r="H425" s="180" t="s">
        <v>1514</v>
      </c>
      <c r="I425" s="170">
        <v>45160.587500000001</v>
      </c>
      <c r="J425" s="169" t="s">
        <v>1524</v>
      </c>
      <c r="K425" s="174">
        <v>45161.532638888886</v>
      </c>
      <c r="L425" s="171">
        <v>45161</v>
      </c>
      <c r="M425" s="177">
        <v>0.53263888888614019</v>
      </c>
      <c r="N425" s="169" t="s">
        <v>1525</v>
      </c>
      <c r="O425" s="169" t="s">
        <v>1526</v>
      </c>
      <c r="P425" s="172">
        <v>102</v>
      </c>
      <c r="Q425" s="172">
        <v>207.8</v>
      </c>
      <c r="R425" s="219"/>
      <c r="S425" s="219"/>
    </row>
    <row r="426" spans="1:19" x14ac:dyDescent="0.3">
      <c r="A426" s="154">
        <v>37</v>
      </c>
      <c r="B426" s="154" t="s">
        <v>2430</v>
      </c>
      <c r="C426" s="143">
        <f t="shared" si="29"/>
        <v>37</v>
      </c>
      <c r="D426" s="169" t="s">
        <v>1503</v>
      </c>
      <c r="E426" s="180" t="s">
        <v>2407</v>
      </c>
      <c r="F426" s="180" t="s">
        <v>904</v>
      </c>
      <c r="G426" s="180" t="s">
        <v>905</v>
      </c>
      <c r="H426" s="180" t="s">
        <v>1514</v>
      </c>
      <c r="I426" s="170">
        <v>45160.587500000001</v>
      </c>
      <c r="J426" s="169" t="s">
        <v>1527</v>
      </c>
      <c r="K426" s="174">
        <v>45161.537499999999</v>
      </c>
      <c r="L426" s="171">
        <v>45161</v>
      </c>
      <c r="M426" s="177">
        <v>0.53749999999854481</v>
      </c>
      <c r="N426" s="169" t="s">
        <v>1528</v>
      </c>
      <c r="O426" s="169" t="s">
        <v>1529</v>
      </c>
      <c r="P426" s="172">
        <v>105</v>
      </c>
      <c r="Q426" s="172">
        <v>220</v>
      </c>
      <c r="R426" s="219"/>
      <c r="S426" s="219"/>
    </row>
    <row r="427" spans="1:19" x14ac:dyDescent="0.3">
      <c r="A427" s="154">
        <v>37</v>
      </c>
      <c r="B427" s="154" t="s">
        <v>2430</v>
      </c>
      <c r="C427" s="143">
        <f t="shared" si="29"/>
        <v>37</v>
      </c>
      <c r="D427" s="169" t="s">
        <v>1503</v>
      </c>
      <c r="E427" s="180" t="s">
        <v>2407</v>
      </c>
      <c r="F427" s="180" t="s">
        <v>904</v>
      </c>
      <c r="G427" s="180" t="s">
        <v>905</v>
      </c>
      <c r="H427" s="180" t="s">
        <v>1514</v>
      </c>
      <c r="I427" s="170">
        <v>45160.587500000001</v>
      </c>
      <c r="J427" s="169" t="s">
        <v>1530</v>
      </c>
      <c r="K427" s="174">
        <v>45161.543749999997</v>
      </c>
      <c r="L427" s="171">
        <v>45161</v>
      </c>
      <c r="M427" s="177">
        <v>0.54374999999708962</v>
      </c>
      <c r="N427" s="169" t="s">
        <v>1531</v>
      </c>
      <c r="O427" s="169" t="s">
        <v>1532</v>
      </c>
      <c r="P427" s="172">
        <v>92</v>
      </c>
      <c r="Q427" s="172">
        <v>149.69999999999999</v>
      </c>
      <c r="R427" s="219"/>
      <c r="S427" s="219"/>
    </row>
    <row r="428" spans="1:19" x14ac:dyDescent="0.3">
      <c r="A428" s="154">
        <v>37</v>
      </c>
      <c r="B428" s="154" t="s">
        <v>2430</v>
      </c>
      <c r="C428" s="143">
        <f t="shared" si="29"/>
        <v>37</v>
      </c>
      <c r="D428" s="169" t="s">
        <v>1503</v>
      </c>
      <c r="E428" s="180" t="s">
        <v>2407</v>
      </c>
      <c r="F428" s="180" t="s">
        <v>904</v>
      </c>
      <c r="G428" s="180" t="s">
        <v>905</v>
      </c>
      <c r="H428" s="180" t="s">
        <v>1514</v>
      </c>
      <c r="I428" s="170">
        <v>45160.587500000001</v>
      </c>
      <c r="J428" s="169" t="s">
        <v>1533</v>
      </c>
      <c r="K428" s="174">
        <v>45161.622916666667</v>
      </c>
      <c r="L428" s="171">
        <v>45161</v>
      </c>
      <c r="M428" s="177">
        <v>0.62291666666715173</v>
      </c>
      <c r="N428" s="169" t="s">
        <v>1534</v>
      </c>
      <c r="O428" s="169" t="s">
        <v>1535</v>
      </c>
      <c r="P428" s="172">
        <v>98</v>
      </c>
      <c r="Q428" s="172">
        <v>173.7</v>
      </c>
      <c r="R428" s="219"/>
      <c r="S428" s="219"/>
    </row>
    <row r="429" spans="1:19" x14ac:dyDescent="0.3">
      <c r="A429" s="154">
        <v>37</v>
      </c>
      <c r="B429" s="154" t="s">
        <v>2430</v>
      </c>
      <c r="C429" s="143">
        <f t="shared" si="29"/>
        <v>37</v>
      </c>
      <c r="D429" s="169" t="s">
        <v>1503</v>
      </c>
      <c r="E429" s="180" t="s">
        <v>2407</v>
      </c>
      <c r="F429" s="180" t="s">
        <v>904</v>
      </c>
      <c r="G429" s="180" t="s">
        <v>905</v>
      </c>
      <c r="H429" s="180" t="s">
        <v>1514</v>
      </c>
      <c r="I429" s="170">
        <v>45160.587500000001</v>
      </c>
      <c r="J429" s="169" t="s">
        <v>1539</v>
      </c>
      <c r="K429" s="174">
        <v>45162.53125</v>
      </c>
      <c r="L429" s="171">
        <v>45162</v>
      </c>
      <c r="M429" s="177">
        <v>0.53125</v>
      </c>
      <c r="N429" s="169" t="s">
        <v>1540</v>
      </c>
      <c r="O429" s="169" t="s">
        <v>1541</v>
      </c>
      <c r="P429" s="172">
        <v>108</v>
      </c>
      <c r="Q429" s="172">
        <v>243.5</v>
      </c>
      <c r="R429" s="220"/>
      <c r="S429" s="220"/>
    </row>
    <row r="430" spans="1:19" x14ac:dyDescent="0.3">
      <c r="A430" s="154">
        <v>37</v>
      </c>
      <c r="B430" s="154" t="s">
        <v>2430</v>
      </c>
      <c r="C430" s="143">
        <f t="shared" si="29"/>
        <v>38</v>
      </c>
      <c r="D430" s="169" t="s">
        <v>1503</v>
      </c>
      <c r="E430" s="180" t="s">
        <v>2408</v>
      </c>
      <c r="F430" s="180" t="s">
        <v>904</v>
      </c>
      <c r="G430" s="180" t="s">
        <v>905</v>
      </c>
      <c r="H430" s="180" t="s">
        <v>1580</v>
      </c>
      <c r="I430" s="170">
        <v>45161.474999999999</v>
      </c>
      <c r="J430" s="169" t="s">
        <v>1581</v>
      </c>
      <c r="K430" s="174">
        <v>45161.537499999999</v>
      </c>
      <c r="L430" s="171">
        <v>45161</v>
      </c>
      <c r="M430" s="177">
        <v>0.53749999999854481</v>
      </c>
      <c r="N430" s="169" t="s">
        <v>1582</v>
      </c>
      <c r="O430" s="169" t="s">
        <v>1583</v>
      </c>
      <c r="P430" s="172">
        <v>105</v>
      </c>
      <c r="Q430" s="172">
        <v>209.7</v>
      </c>
      <c r="R430" s="228" t="s">
        <v>2532</v>
      </c>
      <c r="S430" s="228" t="s">
        <v>2531</v>
      </c>
    </row>
    <row r="431" spans="1:19" x14ac:dyDescent="0.3">
      <c r="A431" s="154">
        <v>37</v>
      </c>
      <c r="B431" s="154" t="s">
        <v>2430</v>
      </c>
      <c r="C431" s="143">
        <f t="shared" si="29"/>
        <v>38</v>
      </c>
      <c r="D431" s="169" t="s">
        <v>1503</v>
      </c>
      <c r="E431" s="180" t="s">
        <v>2408</v>
      </c>
      <c r="F431" s="180" t="s">
        <v>904</v>
      </c>
      <c r="G431" s="180" t="s">
        <v>905</v>
      </c>
      <c r="H431" s="180" t="s">
        <v>1580</v>
      </c>
      <c r="I431" s="170">
        <v>45161.474999999999</v>
      </c>
      <c r="J431" s="169" t="s">
        <v>1584</v>
      </c>
      <c r="K431" s="174">
        <v>45161.543749999997</v>
      </c>
      <c r="L431" s="171">
        <v>45161</v>
      </c>
      <c r="M431" s="177">
        <v>0.54374999999708962</v>
      </c>
      <c r="N431" s="169" t="s">
        <v>1585</v>
      </c>
      <c r="O431" s="169" t="s">
        <v>1586</v>
      </c>
      <c r="P431" s="172">
        <v>102</v>
      </c>
      <c r="Q431" s="172">
        <v>170.3</v>
      </c>
      <c r="R431" s="219"/>
      <c r="S431" s="219"/>
    </row>
    <row r="432" spans="1:19" x14ac:dyDescent="0.3">
      <c r="A432" s="154">
        <v>37</v>
      </c>
      <c r="B432" s="154" t="s">
        <v>2430</v>
      </c>
      <c r="C432" s="143">
        <f t="shared" si="29"/>
        <v>38</v>
      </c>
      <c r="D432" s="169" t="s">
        <v>1503</v>
      </c>
      <c r="E432" s="180" t="s">
        <v>2408</v>
      </c>
      <c r="F432" s="180" t="s">
        <v>904</v>
      </c>
      <c r="G432" s="180" t="s">
        <v>905</v>
      </c>
      <c r="H432" s="180" t="s">
        <v>1580</v>
      </c>
      <c r="I432" s="170">
        <v>45161.474999999999</v>
      </c>
      <c r="J432" s="169" t="s">
        <v>1587</v>
      </c>
      <c r="K432" s="174">
        <v>45161.630555555559</v>
      </c>
      <c r="L432" s="171">
        <v>45161</v>
      </c>
      <c r="M432" s="177">
        <v>0.63055555555911269</v>
      </c>
      <c r="N432" s="169" t="s">
        <v>1588</v>
      </c>
      <c r="O432" s="169" t="s">
        <v>1589</v>
      </c>
      <c r="P432" s="172">
        <v>98</v>
      </c>
      <c r="Q432" s="172">
        <v>177.3</v>
      </c>
      <c r="R432" s="219"/>
      <c r="S432" s="219"/>
    </row>
    <row r="433" spans="1:19" x14ac:dyDescent="0.3">
      <c r="A433" s="154">
        <v>37</v>
      </c>
      <c r="B433" s="154" t="s">
        <v>2430</v>
      </c>
      <c r="C433" s="143">
        <f t="shared" si="29"/>
        <v>38</v>
      </c>
      <c r="D433" s="169" t="s">
        <v>1503</v>
      </c>
      <c r="E433" s="180" t="s">
        <v>2408</v>
      </c>
      <c r="F433" s="180" t="s">
        <v>904</v>
      </c>
      <c r="G433" s="180" t="s">
        <v>905</v>
      </c>
      <c r="H433" s="180" t="s">
        <v>1580</v>
      </c>
      <c r="I433" s="170">
        <v>45161.474999999999</v>
      </c>
      <c r="J433" s="169" t="s">
        <v>1590</v>
      </c>
      <c r="K433" s="174">
        <v>45161.474999999999</v>
      </c>
      <c r="L433" s="171">
        <v>45161</v>
      </c>
      <c r="M433" s="177">
        <v>0.47499999999854481</v>
      </c>
      <c r="N433" s="169" t="s">
        <v>1591</v>
      </c>
      <c r="O433" s="169" t="s">
        <v>1592</v>
      </c>
      <c r="P433" s="172">
        <v>93</v>
      </c>
      <c r="Q433" s="172">
        <v>146.19999999999999</v>
      </c>
      <c r="R433" s="219"/>
      <c r="S433" s="219"/>
    </row>
    <row r="434" spans="1:19" x14ac:dyDescent="0.3">
      <c r="A434" s="154">
        <v>37</v>
      </c>
      <c r="B434" s="154" t="s">
        <v>2430</v>
      </c>
      <c r="C434" s="143">
        <f t="shared" si="29"/>
        <v>38</v>
      </c>
      <c r="D434" s="169" t="s">
        <v>1503</v>
      </c>
      <c r="E434" s="180" t="s">
        <v>2408</v>
      </c>
      <c r="F434" s="180" t="s">
        <v>904</v>
      </c>
      <c r="G434" s="180" t="s">
        <v>905</v>
      </c>
      <c r="H434" s="180" t="s">
        <v>1580</v>
      </c>
      <c r="I434" s="170">
        <v>45161.474999999999</v>
      </c>
      <c r="J434" s="169" t="s">
        <v>1593</v>
      </c>
      <c r="K434" s="174">
        <v>45161.512499999997</v>
      </c>
      <c r="L434" s="171">
        <v>45161</v>
      </c>
      <c r="M434" s="177">
        <v>0.51249999999708962</v>
      </c>
      <c r="N434" s="169" t="s">
        <v>1594</v>
      </c>
      <c r="O434" s="169" t="s">
        <v>1595</v>
      </c>
      <c r="P434" s="172">
        <v>90</v>
      </c>
      <c r="Q434" s="172">
        <v>124.3</v>
      </c>
      <c r="R434" s="219"/>
      <c r="S434" s="219"/>
    </row>
    <row r="435" spans="1:19" x14ac:dyDescent="0.3">
      <c r="A435" s="154">
        <v>37</v>
      </c>
      <c r="B435" s="154" t="s">
        <v>2430</v>
      </c>
      <c r="C435" s="143">
        <f t="shared" si="29"/>
        <v>38</v>
      </c>
      <c r="D435" s="169" t="s">
        <v>1503</v>
      </c>
      <c r="E435" s="180" t="s">
        <v>2408</v>
      </c>
      <c r="F435" s="180" t="s">
        <v>904</v>
      </c>
      <c r="G435" s="180" t="s">
        <v>905</v>
      </c>
      <c r="H435" s="180" t="s">
        <v>1580</v>
      </c>
      <c r="I435" s="170">
        <v>45161.474999999999</v>
      </c>
      <c r="J435" s="169" t="s">
        <v>1596</v>
      </c>
      <c r="K435" s="174">
        <v>45161.563888888886</v>
      </c>
      <c r="L435" s="171">
        <v>45161</v>
      </c>
      <c r="M435" s="177">
        <v>0.56388888888614019</v>
      </c>
      <c r="N435" s="169" t="s">
        <v>1597</v>
      </c>
      <c r="O435" s="169" t="s">
        <v>1598</v>
      </c>
      <c r="P435" s="172">
        <v>114</v>
      </c>
      <c r="Q435" s="172">
        <v>259</v>
      </c>
      <c r="R435" s="219"/>
      <c r="S435" s="219"/>
    </row>
    <row r="436" spans="1:19" x14ac:dyDescent="0.3">
      <c r="A436" s="154">
        <v>37</v>
      </c>
      <c r="B436" s="154" t="s">
        <v>2430</v>
      </c>
      <c r="C436" s="143">
        <f t="shared" si="29"/>
        <v>38</v>
      </c>
      <c r="D436" s="169" t="s">
        <v>1503</v>
      </c>
      <c r="E436" s="180" t="s">
        <v>2408</v>
      </c>
      <c r="F436" s="180" t="s">
        <v>904</v>
      </c>
      <c r="G436" s="180" t="s">
        <v>905</v>
      </c>
      <c r="H436" s="180" t="s">
        <v>1580</v>
      </c>
      <c r="I436" s="170">
        <v>45161.474999999999</v>
      </c>
      <c r="J436" s="169" t="s">
        <v>1602</v>
      </c>
      <c r="K436" s="174">
        <v>45162.53125</v>
      </c>
      <c r="L436" s="171">
        <v>45162</v>
      </c>
      <c r="M436" s="177">
        <v>0.53125</v>
      </c>
      <c r="N436" s="169" t="s">
        <v>1603</v>
      </c>
      <c r="O436" s="169" t="s">
        <v>1604</v>
      </c>
      <c r="P436" s="172">
        <v>97</v>
      </c>
      <c r="Q436" s="172">
        <v>168.9</v>
      </c>
      <c r="R436" s="220"/>
      <c r="S436" s="220"/>
    </row>
    <row r="437" spans="1:19" x14ac:dyDescent="0.3">
      <c r="A437" s="154">
        <v>37</v>
      </c>
      <c r="B437" s="154" t="s">
        <v>2430</v>
      </c>
      <c r="C437" s="143">
        <f t="shared" si="29"/>
        <v>39</v>
      </c>
      <c r="D437" s="169" t="s">
        <v>1503</v>
      </c>
      <c r="E437" s="180" t="s">
        <v>2407</v>
      </c>
      <c r="F437" s="180" t="s">
        <v>922</v>
      </c>
      <c r="G437" s="180" t="s">
        <v>923</v>
      </c>
      <c r="H437" s="180" t="s">
        <v>1552</v>
      </c>
      <c r="I437" s="170">
        <v>45160.587500000001</v>
      </c>
      <c r="J437" s="169" t="s">
        <v>1515</v>
      </c>
      <c r="K437" s="174">
        <v>45160.587500000001</v>
      </c>
      <c r="L437" s="171">
        <v>45160</v>
      </c>
      <c r="M437" s="177">
        <v>0.58750000000145519</v>
      </c>
      <c r="N437" s="169" t="s">
        <v>1553</v>
      </c>
      <c r="O437" s="169" t="s">
        <v>1517</v>
      </c>
      <c r="P437" s="172">
        <v>90</v>
      </c>
      <c r="Q437" s="172">
        <v>118.3</v>
      </c>
      <c r="R437" s="228" t="s">
        <v>2533</v>
      </c>
      <c r="S437" s="229" t="s">
        <v>2531</v>
      </c>
    </row>
    <row r="438" spans="1:19" x14ac:dyDescent="0.3">
      <c r="A438" s="154">
        <v>37</v>
      </c>
      <c r="B438" s="154" t="s">
        <v>2430</v>
      </c>
      <c r="C438" s="143">
        <f t="shared" si="29"/>
        <v>39</v>
      </c>
      <c r="D438" s="169" t="s">
        <v>1503</v>
      </c>
      <c r="E438" s="180" t="s">
        <v>2407</v>
      </c>
      <c r="F438" s="180" t="s">
        <v>922</v>
      </c>
      <c r="G438" s="180" t="s">
        <v>923</v>
      </c>
      <c r="H438" s="180" t="s">
        <v>1552</v>
      </c>
      <c r="I438" s="170">
        <v>45160.587500000001</v>
      </c>
      <c r="J438" s="169" t="s">
        <v>1518</v>
      </c>
      <c r="K438" s="174">
        <v>45160.587500000001</v>
      </c>
      <c r="L438" s="171">
        <v>45160</v>
      </c>
      <c r="M438" s="177">
        <v>0.58750000000145519</v>
      </c>
      <c r="N438" s="169" t="s">
        <v>1554</v>
      </c>
      <c r="O438" s="169" t="s">
        <v>1520</v>
      </c>
      <c r="P438" s="172">
        <v>97</v>
      </c>
      <c r="Q438" s="172">
        <v>149.19999999999999</v>
      </c>
      <c r="R438" s="219"/>
      <c r="S438" s="219"/>
    </row>
    <row r="439" spans="1:19" x14ac:dyDescent="0.3">
      <c r="A439" s="154">
        <v>37</v>
      </c>
      <c r="B439" s="154" t="s">
        <v>2430</v>
      </c>
      <c r="C439" s="143">
        <f t="shared" si="29"/>
        <v>39</v>
      </c>
      <c r="D439" s="169" t="s">
        <v>1503</v>
      </c>
      <c r="E439" s="180" t="s">
        <v>2407</v>
      </c>
      <c r="F439" s="180" t="s">
        <v>922</v>
      </c>
      <c r="G439" s="180" t="s">
        <v>923</v>
      </c>
      <c r="H439" s="180" t="s">
        <v>1552</v>
      </c>
      <c r="I439" s="170">
        <v>45160.587500000001</v>
      </c>
      <c r="J439" s="169" t="s">
        <v>1524</v>
      </c>
      <c r="K439" s="174">
        <v>45161.532638888886</v>
      </c>
      <c r="L439" s="171">
        <v>45161</v>
      </c>
      <c r="M439" s="177">
        <v>0.53263888888614019</v>
      </c>
      <c r="N439" s="169" t="s">
        <v>1556</v>
      </c>
      <c r="O439" s="169" t="s">
        <v>1526</v>
      </c>
      <c r="P439" s="172">
        <v>102</v>
      </c>
      <c r="Q439" s="172">
        <v>207.8</v>
      </c>
      <c r="R439" s="219"/>
      <c r="S439" s="219"/>
    </row>
    <row r="440" spans="1:19" x14ac:dyDescent="0.3">
      <c r="A440" s="154">
        <v>37</v>
      </c>
      <c r="B440" s="154" t="s">
        <v>2430</v>
      </c>
      <c r="C440" s="143">
        <f t="shared" si="29"/>
        <v>39</v>
      </c>
      <c r="D440" s="169" t="s">
        <v>1503</v>
      </c>
      <c r="E440" s="180" t="s">
        <v>2407</v>
      </c>
      <c r="F440" s="180" t="s">
        <v>922</v>
      </c>
      <c r="G440" s="180" t="s">
        <v>923</v>
      </c>
      <c r="H440" s="180" t="s">
        <v>1552</v>
      </c>
      <c r="I440" s="170">
        <v>45160.587500000001</v>
      </c>
      <c r="J440" s="169" t="s">
        <v>1527</v>
      </c>
      <c r="K440" s="174">
        <v>45161.537499999999</v>
      </c>
      <c r="L440" s="171">
        <v>45161</v>
      </c>
      <c r="M440" s="177">
        <v>0.53749999999854481</v>
      </c>
      <c r="N440" s="169" t="s">
        <v>1557</v>
      </c>
      <c r="O440" s="169" t="s">
        <v>1529</v>
      </c>
      <c r="P440" s="172">
        <v>105</v>
      </c>
      <c r="Q440" s="172">
        <v>220</v>
      </c>
      <c r="R440" s="219"/>
      <c r="S440" s="219"/>
    </row>
    <row r="441" spans="1:19" x14ac:dyDescent="0.3">
      <c r="A441" s="154">
        <v>37</v>
      </c>
      <c r="B441" s="154" t="s">
        <v>2430</v>
      </c>
      <c r="C441" s="143">
        <f t="shared" si="29"/>
        <v>39</v>
      </c>
      <c r="D441" s="169" t="s">
        <v>1503</v>
      </c>
      <c r="E441" s="180" t="s">
        <v>2407</v>
      </c>
      <c r="F441" s="180" t="s">
        <v>922</v>
      </c>
      <c r="G441" s="180" t="s">
        <v>923</v>
      </c>
      <c r="H441" s="180" t="s">
        <v>1552</v>
      </c>
      <c r="I441" s="170">
        <v>45160.587500000001</v>
      </c>
      <c r="J441" s="169" t="s">
        <v>1530</v>
      </c>
      <c r="K441" s="174">
        <v>45161.543749999997</v>
      </c>
      <c r="L441" s="171">
        <v>45161</v>
      </c>
      <c r="M441" s="177">
        <v>0.54374999999708962</v>
      </c>
      <c r="N441" s="169" t="s">
        <v>1558</v>
      </c>
      <c r="O441" s="169" t="s">
        <v>1532</v>
      </c>
      <c r="P441" s="172">
        <v>92</v>
      </c>
      <c r="Q441" s="172">
        <v>149.69999999999999</v>
      </c>
      <c r="R441" s="219"/>
      <c r="S441" s="219"/>
    </row>
    <row r="442" spans="1:19" x14ac:dyDescent="0.3">
      <c r="A442" s="154">
        <v>37</v>
      </c>
      <c r="B442" s="154" t="s">
        <v>2430</v>
      </c>
      <c r="C442" s="143">
        <f t="shared" si="29"/>
        <v>39</v>
      </c>
      <c r="D442" s="169" t="s">
        <v>1503</v>
      </c>
      <c r="E442" s="180" t="s">
        <v>2407</v>
      </c>
      <c r="F442" s="180" t="s">
        <v>922</v>
      </c>
      <c r="G442" s="180" t="s">
        <v>923</v>
      </c>
      <c r="H442" s="180" t="s">
        <v>1552</v>
      </c>
      <c r="I442" s="170">
        <v>45160.587500000001</v>
      </c>
      <c r="J442" s="169" t="s">
        <v>1533</v>
      </c>
      <c r="K442" s="174">
        <v>45161.622916666667</v>
      </c>
      <c r="L442" s="171">
        <v>45161</v>
      </c>
      <c r="M442" s="177">
        <v>0.62291666666715173</v>
      </c>
      <c r="N442" s="169" t="s">
        <v>1559</v>
      </c>
      <c r="O442" s="169" t="s">
        <v>1535</v>
      </c>
      <c r="P442" s="172">
        <v>98</v>
      </c>
      <c r="Q442" s="172">
        <v>173.7</v>
      </c>
      <c r="R442" s="219"/>
      <c r="S442" s="219"/>
    </row>
    <row r="443" spans="1:19" x14ac:dyDescent="0.3">
      <c r="A443" s="154">
        <v>37</v>
      </c>
      <c r="B443" s="154" t="s">
        <v>2430</v>
      </c>
      <c r="C443" s="143">
        <f t="shared" si="29"/>
        <v>39</v>
      </c>
      <c r="D443" s="169" t="s">
        <v>1503</v>
      </c>
      <c r="E443" s="180" t="s">
        <v>2407</v>
      </c>
      <c r="F443" s="180" t="s">
        <v>922</v>
      </c>
      <c r="G443" s="180" t="s">
        <v>923</v>
      </c>
      <c r="H443" s="180" t="s">
        <v>1552</v>
      </c>
      <c r="I443" s="170">
        <v>45160.587500000001</v>
      </c>
      <c r="J443" s="169" t="s">
        <v>1539</v>
      </c>
      <c r="K443" s="174">
        <v>45162.53125</v>
      </c>
      <c r="L443" s="171">
        <v>45162</v>
      </c>
      <c r="M443" s="177">
        <v>0.53125</v>
      </c>
      <c r="N443" s="169" t="s">
        <v>1561</v>
      </c>
      <c r="O443" s="169" t="s">
        <v>1541</v>
      </c>
      <c r="P443" s="172">
        <v>108</v>
      </c>
      <c r="Q443" s="172">
        <v>243.5</v>
      </c>
      <c r="R443" s="219"/>
      <c r="S443" s="219"/>
    </row>
    <row r="444" spans="1:19" x14ac:dyDescent="0.3">
      <c r="A444" s="154">
        <v>37</v>
      </c>
      <c r="B444" s="154" t="s">
        <v>2430</v>
      </c>
      <c r="C444" s="143">
        <f t="shared" si="29"/>
        <v>39</v>
      </c>
      <c r="D444" s="169" t="s">
        <v>1503</v>
      </c>
      <c r="E444" s="180" t="s">
        <v>2408</v>
      </c>
      <c r="F444" s="180" t="s">
        <v>922</v>
      </c>
      <c r="G444" s="180" t="s">
        <v>923</v>
      </c>
      <c r="H444" s="180" t="s">
        <v>1552</v>
      </c>
      <c r="I444" s="170">
        <v>45160.587500000001</v>
      </c>
      <c r="J444" s="169" t="s">
        <v>1581</v>
      </c>
      <c r="K444" s="174">
        <v>45161.537499999999</v>
      </c>
      <c r="L444" s="171">
        <v>45161</v>
      </c>
      <c r="M444" s="177">
        <v>0.53749999999854481</v>
      </c>
      <c r="N444" s="169" t="s">
        <v>1613</v>
      </c>
      <c r="O444" s="169" t="s">
        <v>1583</v>
      </c>
      <c r="P444" s="172">
        <v>105</v>
      </c>
      <c r="Q444" s="172">
        <v>209.7</v>
      </c>
      <c r="R444" s="219"/>
      <c r="S444" s="219"/>
    </row>
    <row r="445" spans="1:19" x14ac:dyDescent="0.3">
      <c r="A445" s="154">
        <v>37</v>
      </c>
      <c r="B445" s="154" t="s">
        <v>2430</v>
      </c>
      <c r="C445" s="143">
        <f t="shared" si="29"/>
        <v>39</v>
      </c>
      <c r="D445" s="169" t="s">
        <v>1503</v>
      </c>
      <c r="E445" s="180" t="s">
        <v>2408</v>
      </c>
      <c r="F445" s="180" t="s">
        <v>922</v>
      </c>
      <c r="G445" s="180" t="s">
        <v>923</v>
      </c>
      <c r="H445" s="180" t="s">
        <v>1552</v>
      </c>
      <c r="I445" s="170">
        <v>45160.587500000001</v>
      </c>
      <c r="J445" s="169" t="s">
        <v>1584</v>
      </c>
      <c r="K445" s="174">
        <v>45161.543749999997</v>
      </c>
      <c r="L445" s="171">
        <v>45161</v>
      </c>
      <c r="M445" s="177">
        <v>0.54374999999708962</v>
      </c>
      <c r="N445" s="169" t="s">
        <v>1614</v>
      </c>
      <c r="O445" s="169" t="s">
        <v>1586</v>
      </c>
      <c r="P445" s="172">
        <v>102</v>
      </c>
      <c r="Q445" s="172">
        <v>170.3</v>
      </c>
      <c r="R445" s="219"/>
      <c r="S445" s="219"/>
    </row>
    <row r="446" spans="1:19" x14ac:dyDescent="0.3">
      <c r="A446" s="154">
        <v>37</v>
      </c>
      <c r="B446" s="154" t="s">
        <v>2430</v>
      </c>
      <c r="C446" s="143">
        <f t="shared" si="29"/>
        <v>39</v>
      </c>
      <c r="D446" s="169" t="s">
        <v>1503</v>
      </c>
      <c r="E446" s="180" t="s">
        <v>2408</v>
      </c>
      <c r="F446" s="180" t="s">
        <v>922</v>
      </c>
      <c r="G446" s="180" t="s">
        <v>923</v>
      </c>
      <c r="H446" s="180" t="s">
        <v>1552</v>
      </c>
      <c r="I446" s="170">
        <v>45160.587500000001</v>
      </c>
      <c r="J446" s="169" t="s">
        <v>1587</v>
      </c>
      <c r="K446" s="174">
        <v>45161.630555555559</v>
      </c>
      <c r="L446" s="171">
        <v>45161</v>
      </c>
      <c r="M446" s="177">
        <v>0.63055555555911269</v>
      </c>
      <c r="N446" s="169" t="s">
        <v>1615</v>
      </c>
      <c r="O446" s="169" t="s">
        <v>1589</v>
      </c>
      <c r="P446" s="172">
        <v>98</v>
      </c>
      <c r="Q446" s="172">
        <v>177.3</v>
      </c>
      <c r="R446" s="219"/>
      <c r="S446" s="219"/>
    </row>
    <row r="447" spans="1:19" x14ac:dyDescent="0.3">
      <c r="A447" s="154">
        <v>37</v>
      </c>
      <c r="B447" s="154" t="s">
        <v>2430</v>
      </c>
      <c r="C447" s="143">
        <f t="shared" si="29"/>
        <v>39</v>
      </c>
      <c r="D447" s="169" t="s">
        <v>1503</v>
      </c>
      <c r="E447" s="180" t="s">
        <v>2408</v>
      </c>
      <c r="F447" s="180" t="s">
        <v>922</v>
      </c>
      <c r="G447" s="180" t="s">
        <v>923</v>
      </c>
      <c r="H447" s="180" t="s">
        <v>1552</v>
      </c>
      <c r="I447" s="170">
        <v>45160.587500000001</v>
      </c>
      <c r="J447" s="169" t="s">
        <v>1590</v>
      </c>
      <c r="K447" s="174">
        <v>45161.474999999999</v>
      </c>
      <c r="L447" s="171">
        <v>45161</v>
      </c>
      <c r="M447" s="177">
        <v>0.47499999999854481</v>
      </c>
      <c r="N447" s="169" t="s">
        <v>1616</v>
      </c>
      <c r="O447" s="169" t="s">
        <v>1592</v>
      </c>
      <c r="P447" s="172">
        <v>93</v>
      </c>
      <c r="Q447" s="172">
        <v>146.19999999999999</v>
      </c>
      <c r="R447" s="219"/>
      <c r="S447" s="219"/>
    </row>
    <row r="448" spans="1:19" x14ac:dyDescent="0.3">
      <c r="A448" s="154">
        <v>37</v>
      </c>
      <c r="B448" s="154" t="s">
        <v>2430</v>
      </c>
      <c r="C448" s="143">
        <f t="shared" si="29"/>
        <v>39</v>
      </c>
      <c r="D448" s="169" t="s">
        <v>1503</v>
      </c>
      <c r="E448" s="180" t="s">
        <v>2408</v>
      </c>
      <c r="F448" s="180" t="s">
        <v>922</v>
      </c>
      <c r="G448" s="180" t="s">
        <v>923</v>
      </c>
      <c r="H448" s="180" t="s">
        <v>1552</v>
      </c>
      <c r="I448" s="170">
        <v>45160.587500000001</v>
      </c>
      <c r="J448" s="169" t="s">
        <v>1593</v>
      </c>
      <c r="K448" s="174">
        <v>45161.512499999997</v>
      </c>
      <c r="L448" s="171">
        <v>45161</v>
      </c>
      <c r="M448" s="177">
        <v>0.51249999999708962</v>
      </c>
      <c r="N448" s="169" t="s">
        <v>1617</v>
      </c>
      <c r="O448" s="169" t="s">
        <v>1595</v>
      </c>
      <c r="P448" s="172">
        <v>90</v>
      </c>
      <c r="Q448" s="172">
        <v>124.3</v>
      </c>
      <c r="R448" s="219"/>
      <c r="S448" s="219"/>
    </row>
    <row r="449" spans="1:19" x14ac:dyDescent="0.3">
      <c r="A449" s="154">
        <v>37</v>
      </c>
      <c r="B449" s="154" t="s">
        <v>2430</v>
      </c>
      <c r="C449" s="143">
        <f t="shared" si="29"/>
        <v>39</v>
      </c>
      <c r="D449" s="169" t="s">
        <v>1503</v>
      </c>
      <c r="E449" s="180" t="s">
        <v>2408</v>
      </c>
      <c r="F449" s="180" t="s">
        <v>922</v>
      </c>
      <c r="G449" s="180" t="s">
        <v>923</v>
      </c>
      <c r="H449" s="180" t="s">
        <v>1552</v>
      </c>
      <c r="I449" s="170">
        <v>45160.587500000001</v>
      </c>
      <c r="J449" s="169" t="s">
        <v>1596</v>
      </c>
      <c r="K449" s="174">
        <v>45161.563888888886</v>
      </c>
      <c r="L449" s="171">
        <v>45161</v>
      </c>
      <c r="M449" s="177">
        <v>0.56388888888614019</v>
      </c>
      <c r="N449" s="169" t="s">
        <v>1618</v>
      </c>
      <c r="O449" s="169" t="s">
        <v>1598</v>
      </c>
      <c r="P449" s="172">
        <v>114</v>
      </c>
      <c r="Q449" s="172">
        <v>259</v>
      </c>
      <c r="R449" s="219"/>
      <c r="S449" s="219"/>
    </row>
    <row r="450" spans="1:19" x14ac:dyDescent="0.3">
      <c r="A450" s="154">
        <v>37</v>
      </c>
      <c r="B450" s="154" t="s">
        <v>2430</v>
      </c>
      <c r="C450" s="143">
        <f t="shared" si="29"/>
        <v>39</v>
      </c>
      <c r="D450" s="169" t="s">
        <v>1503</v>
      </c>
      <c r="E450" s="180" t="s">
        <v>2408</v>
      </c>
      <c r="F450" s="180" t="s">
        <v>922</v>
      </c>
      <c r="G450" s="180" t="s">
        <v>923</v>
      </c>
      <c r="H450" s="180" t="s">
        <v>1552</v>
      </c>
      <c r="I450" s="170">
        <v>45160.587500000001</v>
      </c>
      <c r="J450" s="169" t="s">
        <v>1602</v>
      </c>
      <c r="K450" s="174">
        <v>45162.53125</v>
      </c>
      <c r="L450" s="171">
        <v>45162</v>
      </c>
      <c r="M450" s="177">
        <v>0.53125</v>
      </c>
      <c r="N450" s="169" t="s">
        <v>1620</v>
      </c>
      <c r="O450" s="169" t="s">
        <v>1604</v>
      </c>
      <c r="P450" s="172">
        <v>97</v>
      </c>
      <c r="Q450" s="172">
        <v>168.9</v>
      </c>
      <c r="R450" s="220"/>
      <c r="S450" s="220"/>
    </row>
    <row r="451" spans="1:19" x14ac:dyDescent="0.3">
      <c r="A451" s="154">
        <v>40</v>
      </c>
      <c r="B451" s="154" t="s">
        <v>2431</v>
      </c>
      <c r="C451" s="143">
        <f t="shared" si="29"/>
        <v>40</v>
      </c>
      <c r="D451" s="169" t="s">
        <v>1503</v>
      </c>
      <c r="E451" s="181" t="s">
        <v>2409</v>
      </c>
      <c r="F451" s="181" t="s">
        <v>904</v>
      </c>
      <c r="G451" s="181" t="s">
        <v>905</v>
      </c>
      <c r="H451" s="181" t="s">
        <v>1635</v>
      </c>
      <c r="I451" s="170">
        <v>45160.587500000001</v>
      </c>
      <c r="J451" s="169" t="s">
        <v>1636</v>
      </c>
      <c r="K451" s="174">
        <v>45160.587500000001</v>
      </c>
      <c r="L451" s="171">
        <v>45160</v>
      </c>
      <c r="M451" s="177">
        <v>0.58750000000145519</v>
      </c>
      <c r="N451" s="169" t="s">
        <v>1637</v>
      </c>
      <c r="O451" s="169" t="s">
        <v>1638</v>
      </c>
      <c r="P451" s="172">
        <v>110</v>
      </c>
      <c r="Q451" s="172">
        <v>220</v>
      </c>
      <c r="R451" s="239" t="s">
        <v>2534</v>
      </c>
      <c r="S451" s="230" t="s">
        <v>2531</v>
      </c>
    </row>
    <row r="452" spans="1:19" x14ac:dyDescent="0.3">
      <c r="A452" s="154">
        <v>40</v>
      </c>
      <c r="B452" s="154" t="s">
        <v>2431</v>
      </c>
      <c r="C452" s="143">
        <f t="shared" si="29"/>
        <v>40</v>
      </c>
      <c r="D452" s="169" t="s">
        <v>1503</v>
      </c>
      <c r="E452" s="181" t="s">
        <v>2409</v>
      </c>
      <c r="F452" s="181" t="s">
        <v>904</v>
      </c>
      <c r="G452" s="181" t="s">
        <v>905</v>
      </c>
      <c r="H452" s="181" t="s">
        <v>1635</v>
      </c>
      <c r="I452" s="170">
        <v>45160.587500000001</v>
      </c>
      <c r="J452" s="169" t="s">
        <v>1639</v>
      </c>
      <c r="K452" s="174">
        <v>45160.63958333333</v>
      </c>
      <c r="L452" s="171">
        <v>45160</v>
      </c>
      <c r="M452" s="177">
        <v>0.63958333332993789</v>
      </c>
      <c r="N452" s="169" t="s">
        <v>1640</v>
      </c>
      <c r="O452" s="169" t="s">
        <v>1641</v>
      </c>
      <c r="P452" s="172">
        <v>94</v>
      </c>
      <c r="Q452" s="172">
        <v>165.7</v>
      </c>
      <c r="R452" s="219"/>
      <c r="S452" s="219"/>
    </row>
    <row r="453" spans="1:19" x14ac:dyDescent="0.3">
      <c r="A453" s="154">
        <v>40</v>
      </c>
      <c r="B453" s="154" t="s">
        <v>2431</v>
      </c>
      <c r="C453" s="143">
        <f t="shared" ref="C453:C523" si="34">IF(H453=H452,C452,C452+1)</f>
        <v>40</v>
      </c>
      <c r="D453" s="169" t="s">
        <v>1503</v>
      </c>
      <c r="E453" s="181" t="s">
        <v>2409</v>
      </c>
      <c r="F453" s="181" t="s">
        <v>904</v>
      </c>
      <c r="G453" s="181" t="s">
        <v>905</v>
      </c>
      <c r="H453" s="181" t="s">
        <v>1635</v>
      </c>
      <c r="I453" s="170">
        <v>45160.587500000001</v>
      </c>
      <c r="J453" s="169" t="s">
        <v>1642</v>
      </c>
      <c r="K453" s="174">
        <v>45161.613888888889</v>
      </c>
      <c r="L453" s="171">
        <v>45161</v>
      </c>
      <c r="M453" s="177">
        <v>0.61388888888905058</v>
      </c>
      <c r="N453" s="169" t="s">
        <v>1643</v>
      </c>
      <c r="O453" s="169" t="s">
        <v>1644</v>
      </c>
      <c r="P453" s="172">
        <v>90</v>
      </c>
      <c r="Q453" s="172">
        <v>135.6</v>
      </c>
      <c r="R453" s="219"/>
      <c r="S453" s="219"/>
    </row>
    <row r="454" spans="1:19" x14ac:dyDescent="0.3">
      <c r="A454" s="154">
        <v>40</v>
      </c>
      <c r="B454" s="154" t="s">
        <v>2431</v>
      </c>
      <c r="C454" s="143">
        <f t="shared" si="34"/>
        <v>40</v>
      </c>
      <c r="D454" s="169" t="s">
        <v>1503</v>
      </c>
      <c r="E454" s="181" t="s">
        <v>2409</v>
      </c>
      <c r="F454" s="181" t="s">
        <v>904</v>
      </c>
      <c r="G454" s="181" t="s">
        <v>905</v>
      </c>
      <c r="H454" s="181" t="s">
        <v>1635</v>
      </c>
      <c r="I454" s="170">
        <v>45160.587500000001</v>
      </c>
      <c r="J454" s="169" t="s">
        <v>1645</v>
      </c>
      <c r="K454" s="174">
        <v>45161.63958333333</v>
      </c>
      <c r="L454" s="171">
        <v>45161</v>
      </c>
      <c r="M454" s="177">
        <v>0.63958333332993789</v>
      </c>
      <c r="N454" s="169" t="s">
        <v>1646</v>
      </c>
      <c r="O454" s="169" t="s">
        <v>1647</v>
      </c>
      <c r="P454" s="172">
        <v>102</v>
      </c>
      <c r="Q454" s="172">
        <v>214.6</v>
      </c>
      <c r="R454" s="219"/>
      <c r="S454" s="219"/>
    </row>
    <row r="455" spans="1:19" x14ac:dyDescent="0.3">
      <c r="A455" s="154">
        <v>40</v>
      </c>
      <c r="B455" s="154" t="s">
        <v>2431</v>
      </c>
      <c r="C455" s="143">
        <f t="shared" si="34"/>
        <v>40</v>
      </c>
      <c r="D455" s="169" t="s">
        <v>1503</v>
      </c>
      <c r="E455" s="181" t="s">
        <v>2409</v>
      </c>
      <c r="F455" s="181" t="s">
        <v>904</v>
      </c>
      <c r="G455" s="181" t="s">
        <v>905</v>
      </c>
      <c r="H455" s="181" t="s">
        <v>1635</v>
      </c>
      <c r="I455" s="170">
        <v>45160.587500000001</v>
      </c>
      <c r="J455" s="169" t="s">
        <v>1648</v>
      </c>
      <c r="K455" s="174">
        <v>45161.446527777778</v>
      </c>
      <c r="L455" s="171">
        <v>45161</v>
      </c>
      <c r="M455" s="177">
        <v>0.44652777777810115</v>
      </c>
      <c r="N455" s="169" t="s">
        <v>1649</v>
      </c>
      <c r="O455" s="169" t="s">
        <v>1650</v>
      </c>
      <c r="P455" s="172">
        <v>106</v>
      </c>
      <c r="Q455" s="172">
        <v>197.6</v>
      </c>
      <c r="R455" s="219"/>
      <c r="S455" s="219"/>
    </row>
    <row r="456" spans="1:19" x14ac:dyDescent="0.3">
      <c r="A456" s="154">
        <v>40</v>
      </c>
      <c r="B456" s="154" t="s">
        <v>2431</v>
      </c>
      <c r="C456" s="143">
        <f t="shared" si="34"/>
        <v>40</v>
      </c>
      <c r="D456" s="169" t="s">
        <v>1503</v>
      </c>
      <c r="E456" s="181" t="s">
        <v>2409</v>
      </c>
      <c r="F456" s="181" t="s">
        <v>904</v>
      </c>
      <c r="G456" s="181" t="s">
        <v>905</v>
      </c>
      <c r="H456" s="181" t="s">
        <v>1635</v>
      </c>
      <c r="I456" s="170">
        <v>45160.587500000001</v>
      </c>
      <c r="J456" s="169" t="s">
        <v>1651</v>
      </c>
      <c r="K456" s="174">
        <v>45161.474999999999</v>
      </c>
      <c r="L456" s="171">
        <v>45161</v>
      </c>
      <c r="M456" s="177">
        <v>0.47499999999854481</v>
      </c>
      <c r="N456" s="169" t="s">
        <v>1652</v>
      </c>
      <c r="O456" s="169" t="s">
        <v>1653</v>
      </c>
      <c r="P456" s="172">
        <v>98</v>
      </c>
      <c r="Q456" s="172">
        <v>164</v>
      </c>
      <c r="R456" s="219"/>
      <c r="S456" s="219"/>
    </row>
    <row r="457" spans="1:19" x14ac:dyDescent="0.3">
      <c r="A457" s="154">
        <v>40</v>
      </c>
      <c r="B457" s="154" t="s">
        <v>2431</v>
      </c>
      <c r="C457" s="143">
        <f t="shared" si="34"/>
        <v>40</v>
      </c>
      <c r="D457" s="169" t="s">
        <v>1503</v>
      </c>
      <c r="E457" s="181" t="s">
        <v>2409</v>
      </c>
      <c r="F457" s="181" t="s">
        <v>904</v>
      </c>
      <c r="G457" s="181" t="s">
        <v>905</v>
      </c>
      <c r="H457" s="181" t="s">
        <v>1635</v>
      </c>
      <c r="I457" s="170">
        <v>45160.587500000001</v>
      </c>
      <c r="J457" s="169" t="s">
        <v>1654</v>
      </c>
      <c r="K457" s="174">
        <v>45162.527777777781</v>
      </c>
      <c r="L457" s="171">
        <v>45162</v>
      </c>
      <c r="M457" s="177">
        <v>0.52777777778101154</v>
      </c>
      <c r="N457" s="169" t="s">
        <v>1655</v>
      </c>
      <c r="O457" s="169" t="s">
        <v>1656</v>
      </c>
      <c r="P457" s="172">
        <v>98</v>
      </c>
      <c r="Q457" s="172">
        <v>175.3</v>
      </c>
      <c r="R457" s="220"/>
      <c r="S457" s="220"/>
    </row>
    <row r="458" spans="1:19" x14ac:dyDescent="0.3">
      <c r="A458" s="154">
        <v>40</v>
      </c>
      <c r="B458" s="154" t="s">
        <v>2431</v>
      </c>
      <c r="C458" s="143">
        <f t="shared" si="34"/>
        <v>41</v>
      </c>
      <c r="D458" s="169" t="s">
        <v>1503</v>
      </c>
      <c r="E458" s="181" t="s">
        <v>2410</v>
      </c>
      <c r="F458" s="181" t="s">
        <v>904</v>
      </c>
      <c r="G458" s="181" t="s">
        <v>905</v>
      </c>
      <c r="H458" s="181" t="s">
        <v>1689</v>
      </c>
      <c r="I458" s="170">
        <v>45161.532638888886</v>
      </c>
      <c r="J458" s="169" t="s">
        <v>1690</v>
      </c>
      <c r="K458" s="174">
        <v>45161.532638888886</v>
      </c>
      <c r="L458" s="171">
        <v>45161</v>
      </c>
      <c r="M458" s="177">
        <v>0.53263888888614019</v>
      </c>
      <c r="N458" s="169" t="s">
        <v>1691</v>
      </c>
      <c r="O458" s="169" t="s">
        <v>1692</v>
      </c>
      <c r="P458" s="172">
        <v>98</v>
      </c>
      <c r="Q458" s="172">
        <v>183.4</v>
      </c>
      <c r="R458" s="239" t="s">
        <v>2535</v>
      </c>
      <c r="S458" s="230" t="s">
        <v>2531</v>
      </c>
    </row>
    <row r="459" spans="1:19" x14ac:dyDescent="0.3">
      <c r="A459" s="154">
        <v>40</v>
      </c>
      <c r="B459" s="154" t="s">
        <v>2431</v>
      </c>
      <c r="C459" s="143">
        <f t="shared" si="34"/>
        <v>41</v>
      </c>
      <c r="D459" s="169" t="s">
        <v>1503</v>
      </c>
      <c r="E459" s="181" t="s">
        <v>2410</v>
      </c>
      <c r="F459" s="181" t="s">
        <v>904</v>
      </c>
      <c r="G459" s="181" t="s">
        <v>905</v>
      </c>
      <c r="H459" s="181" t="s">
        <v>1689</v>
      </c>
      <c r="I459" s="170">
        <v>45161.532638888886</v>
      </c>
      <c r="J459" s="169" t="s">
        <v>1693</v>
      </c>
      <c r="K459" s="174">
        <v>45161.532638888886</v>
      </c>
      <c r="L459" s="171">
        <v>45161</v>
      </c>
      <c r="M459" s="177">
        <v>0.53263888888614019</v>
      </c>
      <c r="N459" s="169" t="s">
        <v>1694</v>
      </c>
      <c r="O459" s="169" t="s">
        <v>1695</v>
      </c>
      <c r="P459" s="172">
        <v>99</v>
      </c>
      <c r="Q459" s="172">
        <v>121.5</v>
      </c>
      <c r="R459" s="219"/>
      <c r="S459" s="219"/>
    </row>
    <row r="460" spans="1:19" x14ac:dyDescent="0.3">
      <c r="A460" s="154">
        <v>40</v>
      </c>
      <c r="B460" s="154" t="s">
        <v>2431</v>
      </c>
      <c r="C460" s="143">
        <f t="shared" si="34"/>
        <v>41</v>
      </c>
      <c r="D460" s="169" t="s">
        <v>1503</v>
      </c>
      <c r="E460" s="181" t="s">
        <v>2410</v>
      </c>
      <c r="F460" s="181" t="s">
        <v>904</v>
      </c>
      <c r="G460" s="181" t="s">
        <v>905</v>
      </c>
      <c r="H460" s="181" t="s">
        <v>1689</v>
      </c>
      <c r="I460" s="170">
        <v>45161.532638888886</v>
      </c>
      <c r="J460" s="169" t="s">
        <v>1696</v>
      </c>
      <c r="K460" s="174">
        <v>45161.630555555559</v>
      </c>
      <c r="L460" s="171">
        <v>45161</v>
      </c>
      <c r="M460" s="177">
        <v>0.63055555555911269</v>
      </c>
      <c r="N460" s="169" t="s">
        <v>1697</v>
      </c>
      <c r="O460" s="169" t="s">
        <v>1698</v>
      </c>
      <c r="P460" s="172">
        <v>106</v>
      </c>
      <c r="Q460" s="172">
        <v>192.5</v>
      </c>
      <c r="R460" s="219"/>
      <c r="S460" s="219"/>
    </row>
    <row r="461" spans="1:19" x14ac:dyDescent="0.3">
      <c r="A461" s="154">
        <v>40</v>
      </c>
      <c r="B461" s="154" t="s">
        <v>2431</v>
      </c>
      <c r="C461" s="143">
        <f t="shared" si="34"/>
        <v>41</v>
      </c>
      <c r="D461" s="169" t="s">
        <v>1503</v>
      </c>
      <c r="E461" s="181" t="s">
        <v>2410</v>
      </c>
      <c r="F461" s="181" t="s">
        <v>904</v>
      </c>
      <c r="G461" s="181" t="s">
        <v>905</v>
      </c>
      <c r="H461" s="181" t="s">
        <v>1689</v>
      </c>
      <c r="I461" s="170">
        <v>45161.532638888886</v>
      </c>
      <c r="J461" s="169" t="s">
        <v>1699</v>
      </c>
      <c r="K461" s="174">
        <v>45161.63958333333</v>
      </c>
      <c r="L461" s="171">
        <v>45161</v>
      </c>
      <c r="M461" s="177">
        <v>0.63958333332993789</v>
      </c>
      <c r="N461" s="169" t="s">
        <v>1700</v>
      </c>
      <c r="O461" s="169" t="s">
        <v>1701</v>
      </c>
      <c r="P461" s="172">
        <v>111</v>
      </c>
      <c r="Q461" s="172">
        <v>235.7</v>
      </c>
      <c r="R461" s="219"/>
      <c r="S461" s="219"/>
    </row>
    <row r="462" spans="1:19" x14ac:dyDescent="0.3">
      <c r="A462" s="154">
        <v>40</v>
      </c>
      <c r="B462" s="154" t="s">
        <v>2431</v>
      </c>
      <c r="C462" s="143">
        <f t="shared" si="34"/>
        <v>41</v>
      </c>
      <c r="D462" s="169" t="s">
        <v>1503</v>
      </c>
      <c r="E462" s="181" t="s">
        <v>2410</v>
      </c>
      <c r="F462" s="181" t="s">
        <v>904</v>
      </c>
      <c r="G462" s="181" t="s">
        <v>905</v>
      </c>
      <c r="H462" s="181" t="s">
        <v>1689</v>
      </c>
      <c r="I462" s="170">
        <v>45161.532638888886</v>
      </c>
      <c r="J462" s="169" t="s">
        <v>1705</v>
      </c>
      <c r="K462" s="174">
        <v>45162.521527777775</v>
      </c>
      <c r="L462" s="171">
        <v>45162</v>
      </c>
      <c r="M462" s="177">
        <v>0.52152777777519077</v>
      </c>
      <c r="N462" s="169" t="s">
        <v>1706</v>
      </c>
      <c r="O462" s="169" t="s">
        <v>1707</v>
      </c>
      <c r="P462" s="172">
        <v>90</v>
      </c>
      <c r="Q462" s="172">
        <v>133.4</v>
      </c>
      <c r="R462" s="219"/>
      <c r="S462" s="219"/>
    </row>
    <row r="463" spans="1:19" x14ac:dyDescent="0.3">
      <c r="A463" s="154">
        <v>40</v>
      </c>
      <c r="B463" s="154" t="s">
        <v>2431</v>
      </c>
      <c r="C463" s="143">
        <f t="shared" si="34"/>
        <v>41</v>
      </c>
      <c r="D463" s="169" t="s">
        <v>1503</v>
      </c>
      <c r="E463" s="181" t="s">
        <v>2410</v>
      </c>
      <c r="F463" s="181" t="s">
        <v>904</v>
      </c>
      <c r="G463" s="181" t="s">
        <v>905</v>
      </c>
      <c r="H463" s="181" t="s">
        <v>1689</v>
      </c>
      <c r="I463" s="170">
        <v>45161.532638888886</v>
      </c>
      <c r="J463" s="169" t="s">
        <v>1708</v>
      </c>
      <c r="K463" s="174">
        <v>45162.527777777781</v>
      </c>
      <c r="L463" s="171">
        <v>45162</v>
      </c>
      <c r="M463" s="177">
        <v>0.52777777778101154</v>
      </c>
      <c r="N463" s="169" t="s">
        <v>1709</v>
      </c>
      <c r="O463" s="169" t="s">
        <v>1710</v>
      </c>
      <c r="P463" s="172">
        <v>102</v>
      </c>
      <c r="Q463" s="172">
        <v>200.5</v>
      </c>
      <c r="R463" s="219"/>
      <c r="S463" s="219"/>
    </row>
    <row r="464" spans="1:19" x14ac:dyDescent="0.3">
      <c r="A464" s="154">
        <v>40</v>
      </c>
      <c r="B464" s="154" t="s">
        <v>2431</v>
      </c>
      <c r="C464" s="143">
        <f t="shared" si="34"/>
        <v>41</v>
      </c>
      <c r="D464" s="169" t="s">
        <v>1503</v>
      </c>
      <c r="E464" s="181" t="s">
        <v>2410</v>
      </c>
      <c r="F464" s="181" t="s">
        <v>904</v>
      </c>
      <c r="G464" s="181" t="s">
        <v>905</v>
      </c>
      <c r="H464" s="181" t="s">
        <v>1689</v>
      </c>
      <c r="I464" s="170">
        <v>45161.532638888886</v>
      </c>
      <c r="J464" s="169" t="s">
        <v>1711</v>
      </c>
      <c r="K464" s="174">
        <v>45162.53125</v>
      </c>
      <c r="L464" s="171">
        <v>45162</v>
      </c>
      <c r="M464" s="177">
        <v>0.53125</v>
      </c>
      <c r="N464" s="169" t="s">
        <v>1712</v>
      </c>
      <c r="O464" s="169" t="s">
        <v>1713</v>
      </c>
      <c r="P464" s="172">
        <v>95</v>
      </c>
      <c r="Q464" s="172">
        <v>156.9</v>
      </c>
      <c r="R464" s="220"/>
      <c r="S464" s="220"/>
    </row>
    <row r="465" spans="1:19" x14ac:dyDescent="0.3">
      <c r="A465" s="154">
        <v>40</v>
      </c>
      <c r="B465" s="154" t="s">
        <v>2431</v>
      </c>
      <c r="C465" s="143">
        <f t="shared" si="34"/>
        <v>42</v>
      </c>
      <c r="D465" s="169" t="s">
        <v>1503</v>
      </c>
      <c r="E465" s="181" t="s">
        <v>2409</v>
      </c>
      <c r="F465" s="181" t="s">
        <v>922</v>
      </c>
      <c r="G465" s="181" t="s">
        <v>923</v>
      </c>
      <c r="H465" s="181" t="s">
        <v>1671</v>
      </c>
      <c r="I465" s="170">
        <v>45160.587500000001</v>
      </c>
      <c r="J465" s="169" t="s">
        <v>1636</v>
      </c>
      <c r="K465" s="174">
        <v>45160.587500000001</v>
      </c>
      <c r="L465" s="171">
        <v>45160</v>
      </c>
      <c r="M465" s="177">
        <v>0.58750000000145519</v>
      </c>
      <c r="N465" s="169" t="s">
        <v>1672</v>
      </c>
      <c r="O465" s="169" t="s">
        <v>1638</v>
      </c>
      <c r="P465" s="172">
        <v>110</v>
      </c>
      <c r="Q465" s="172">
        <v>220</v>
      </c>
      <c r="R465" s="239" t="s">
        <v>2536</v>
      </c>
      <c r="S465" s="230" t="s">
        <v>2531</v>
      </c>
    </row>
    <row r="466" spans="1:19" x14ac:dyDescent="0.3">
      <c r="A466" s="154">
        <v>40</v>
      </c>
      <c r="B466" s="154" t="s">
        <v>2431</v>
      </c>
      <c r="C466" s="143">
        <f t="shared" si="34"/>
        <v>42</v>
      </c>
      <c r="D466" s="169" t="s">
        <v>1503</v>
      </c>
      <c r="E466" s="181" t="s">
        <v>2409</v>
      </c>
      <c r="F466" s="181" t="s">
        <v>922</v>
      </c>
      <c r="G466" s="181" t="s">
        <v>923</v>
      </c>
      <c r="H466" s="181" t="s">
        <v>1671</v>
      </c>
      <c r="I466" s="170">
        <v>45160.587500000001</v>
      </c>
      <c r="J466" s="169" t="s">
        <v>1639</v>
      </c>
      <c r="K466" s="174">
        <v>45160.63958333333</v>
      </c>
      <c r="L466" s="171">
        <v>45160</v>
      </c>
      <c r="M466" s="177">
        <v>0.63958333332993789</v>
      </c>
      <c r="N466" s="169" t="s">
        <v>1673</v>
      </c>
      <c r="O466" s="169" t="s">
        <v>1641</v>
      </c>
      <c r="P466" s="172">
        <v>94</v>
      </c>
      <c r="Q466" s="172">
        <v>165.7</v>
      </c>
      <c r="R466" s="219"/>
      <c r="S466" s="219"/>
    </row>
    <row r="467" spans="1:19" x14ac:dyDescent="0.3">
      <c r="A467" s="154">
        <v>40</v>
      </c>
      <c r="B467" s="154" t="s">
        <v>2431</v>
      </c>
      <c r="C467" s="143">
        <f t="shared" si="34"/>
        <v>42</v>
      </c>
      <c r="D467" s="169" t="s">
        <v>1503</v>
      </c>
      <c r="E467" s="181" t="s">
        <v>2409</v>
      </c>
      <c r="F467" s="181" t="s">
        <v>922</v>
      </c>
      <c r="G467" s="181" t="s">
        <v>923</v>
      </c>
      <c r="H467" s="181" t="s">
        <v>1671</v>
      </c>
      <c r="I467" s="170">
        <v>45160.587500000001</v>
      </c>
      <c r="J467" s="169" t="s">
        <v>1642</v>
      </c>
      <c r="K467" s="174">
        <v>45161.613888888889</v>
      </c>
      <c r="L467" s="171">
        <v>45161</v>
      </c>
      <c r="M467" s="177">
        <v>0.61388888888905058</v>
      </c>
      <c r="N467" s="169" t="s">
        <v>1674</v>
      </c>
      <c r="O467" s="169" t="s">
        <v>1644</v>
      </c>
      <c r="P467" s="172">
        <v>90</v>
      </c>
      <c r="Q467" s="172">
        <v>135.6</v>
      </c>
      <c r="R467" s="219"/>
      <c r="S467" s="219"/>
    </row>
    <row r="468" spans="1:19" x14ac:dyDescent="0.3">
      <c r="A468" s="154">
        <v>40</v>
      </c>
      <c r="B468" s="154" t="s">
        <v>2431</v>
      </c>
      <c r="C468" s="143">
        <f t="shared" si="34"/>
        <v>42</v>
      </c>
      <c r="D468" s="169" t="s">
        <v>1503</v>
      </c>
      <c r="E468" s="181" t="s">
        <v>2409</v>
      </c>
      <c r="F468" s="181" t="s">
        <v>922</v>
      </c>
      <c r="G468" s="181" t="s">
        <v>923</v>
      </c>
      <c r="H468" s="181" t="s">
        <v>1671</v>
      </c>
      <c r="I468" s="170">
        <v>45160.587500000001</v>
      </c>
      <c r="J468" s="169" t="s">
        <v>1645</v>
      </c>
      <c r="K468" s="174">
        <v>45161.63958333333</v>
      </c>
      <c r="L468" s="171">
        <v>45161</v>
      </c>
      <c r="M468" s="177">
        <v>0.63958333332993789</v>
      </c>
      <c r="N468" s="169" t="s">
        <v>1675</v>
      </c>
      <c r="O468" s="169" t="s">
        <v>1647</v>
      </c>
      <c r="P468" s="172">
        <v>102</v>
      </c>
      <c r="Q468" s="172">
        <v>214.6</v>
      </c>
      <c r="R468" s="219"/>
      <c r="S468" s="219"/>
    </row>
    <row r="469" spans="1:19" x14ac:dyDescent="0.3">
      <c r="A469" s="154">
        <v>40</v>
      </c>
      <c r="B469" s="154" t="s">
        <v>2431</v>
      </c>
      <c r="C469" s="143">
        <f t="shared" si="34"/>
        <v>42</v>
      </c>
      <c r="D469" s="169" t="s">
        <v>1503</v>
      </c>
      <c r="E469" s="181" t="s">
        <v>2409</v>
      </c>
      <c r="F469" s="181" t="s">
        <v>922</v>
      </c>
      <c r="G469" s="181" t="s">
        <v>923</v>
      </c>
      <c r="H469" s="181" t="s">
        <v>1671</v>
      </c>
      <c r="I469" s="170">
        <v>45160.587500000001</v>
      </c>
      <c r="J469" s="169" t="s">
        <v>1648</v>
      </c>
      <c r="K469" s="174">
        <v>45161.446527777778</v>
      </c>
      <c r="L469" s="171">
        <v>45161</v>
      </c>
      <c r="M469" s="177">
        <v>0.44652777777810115</v>
      </c>
      <c r="N469" s="169" t="s">
        <v>1676</v>
      </c>
      <c r="O469" s="169" t="s">
        <v>1650</v>
      </c>
      <c r="P469" s="172">
        <v>106</v>
      </c>
      <c r="Q469" s="172">
        <v>197.6</v>
      </c>
      <c r="R469" s="219"/>
      <c r="S469" s="219"/>
    </row>
    <row r="470" spans="1:19" x14ac:dyDescent="0.3">
      <c r="A470" s="154">
        <v>40</v>
      </c>
      <c r="B470" s="154" t="s">
        <v>2431</v>
      </c>
      <c r="C470" s="143">
        <f t="shared" si="34"/>
        <v>42</v>
      </c>
      <c r="D470" s="169" t="s">
        <v>1503</v>
      </c>
      <c r="E470" s="181" t="s">
        <v>2409</v>
      </c>
      <c r="F470" s="181" t="s">
        <v>922</v>
      </c>
      <c r="G470" s="181" t="s">
        <v>923</v>
      </c>
      <c r="H470" s="181" t="s">
        <v>1671</v>
      </c>
      <c r="I470" s="170">
        <v>45160.587500000001</v>
      </c>
      <c r="J470" s="169" t="s">
        <v>1651</v>
      </c>
      <c r="K470" s="174">
        <v>45161.474999999999</v>
      </c>
      <c r="L470" s="171">
        <v>45161</v>
      </c>
      <c r="M470" s="177">
        <v>0.47499999999854481</v>
      </c>
      <c r="N470" s="169" t="s">
        <v>1677</v>
      </c>
      <c r="O470" s="169" t="s">
        <v>1653</v>
      </c>
      <c r="P470" s="172">
        <v>98</v>
      </c>
      <c r="Q470" s="172">
        <v>164</v>
      </c>
      <c r="R470" s="219"/>
      <c r="S470" s="219"/>
    </row>
    <row r="471" spans="1:19" x14ac:dyDescent="0.3">
      <c r="A471" s="154">
        <v>40</v>
      </c>
      <c r="B471" s="154" t="s">
        <v>2431</v>
      </c>
      <c r="C471" s="143">
        <f t="shared" si="34"/>
        <v>42</v>
      </c>
      <c r="D471" s="169" t="s">
        <v>1503</v>
      </c>
      <c r="E471" s="181" t="s">
        <v>2409</v>
      </c>
      <c r="F471" s="181" t="s">
        <v>922</v>
      </c>
      <c r="G471" s="181" t="s">
        <v>923</v>
      </c>
      <c r="H471" s="181" t="s">
        <v>1671</v>
      </c>
      <c r="I471" s="170">
        <v>45160.587500000001</v>
      </c>
      <c r="J471" s="169" t="s">
        <v>1654</v>
      </c>
      <c r="K471" s="174">
        <v>45162.527777777781</v>
      </c>
      <c r="L471" s="171">
        <v>45162</v>
      </c>
      <c r="M471" s="177">
        <v>0.52777777778101154</v>
      </c>
      <c r="N471" s="169" t="s">
        <v>1678</v>
      </c>
      <c r="O471" s="169" t="s">
        <v>1656</v>
      </c>
      <c r="P471" s="172">
        <v>98</v>
      </c>
      <c r="Q471" s="172">
        <v>175.3</v>
      </c>
      <c r="R471" s="219"/>
      <c r="S471" s="219"/>
    </row>
    <row r="472" spans="1:19" x14ac:dyDescent="0.3">
      <c r="A472" s="154">
        <v>40</v>
      </c>
      <c r="B472" s="154" t="s">
        <v>2431</v>
      </c>
      <c r="C472" s="143">
        <f t="shared" si="34"/>
        <v>42</v>
      </c>
      <c r="D472" s="169" t="s">
        <v>1503</v>
      </c>
      <c r="E472" s="181" t="s">
        <v>2410</v>
      </c>
      <c r="F472" s="181" t="s">
        <v>922</v>
      </c>
      <c r="G472" s="181" t="s">
        <v>923</v>
      </c>
      <c r="H472" s="181" t="s">
        <v>1671</v>
      </c>
      <c r="I472" s="170">
        <v>45160.587500000001</v>
      </c>
      <c r="J472" s="169" t="s">
        <v>1690</v>
      </c>
      <c r="K472" s="174">
        <v>45161.532638888886</v>
      </c>
      <c r="L472" s="171">
        <v>45161</v>
      </c>
      <c r="M472" s="177">
        <v>0.53263888888614019</v>
      </c>
      <c r="N472" s="169" t="s">
        <v>1725</v>
      </c>
      <c r="O472" s="169" t="s">
        <v>1692</v>
      </c>
      <c r="P472" s="172">
        <v>98</v>
      </c>
      <c r="Q472" s="172">
        <v>183.4</v>
      </c>
      <c r="R472" s="219"/>
      <c r="S472" s="219"/>
    </row>
    <row r="473" spans="1:19" x14ac:dyDescent="0.3">
      <c r="A473" s="154">
        <v>40</v>
      </c>
      <c r="B473" s="154" t="s">
        <v>2431</v>
      </c>
      <c r="C473" s="143">
        <f t="shared" si="34"/>
        <v>42</v>
      </c>
      <c r="D473" s="169" t="s">
        <v>1503</v>
      </c>
      <c r="E473" s="181" t="s">
        <v>2410</v>
      </c>
      <c r="F473" s="181" t="s">
        <v>922</v>
      </c>
      <c r="G473" s="181" t="s">
        <v>923</v>
      </c>
      <c r="H473" s="181" t="s">
        <v>1671</v>
      </c>
      <c r="I473" s="170">
        <v>45160.587500000001</v>
      </c>
      <c r="J473" s="169" t="s">
        <v>1693</v>
      </c>
      <c r="K473" s="174">
        <v>45161.532638888886</v>
      </c>
      <c r="L473" s="171">
        <v>45161</v>
      </c>
      <c r="M473" s="177">
        <v>0.53263888888614019</v>
      </c>
      <c r="N473" s="169" t="s">
        <v>1726</v>
      </c>
      <c r="O473" s="169" t="s">
        <v>1695</v>
      </c>
      <c r="P473" s="172">
        <v>99</v>
      </c>
      <c r="Q473" s="172">
        <v>121.5</v>
      </c>
      <c r="R473" s="219"/>
      <c r="S473" s="219"/>
    </row>
    <row r="474" spans="1:19" x14ac:dyDescent="0.3">
      <c r="A474" s="154">
        <v>40</v>
      </c>
      <c r="B474" s="154" t="s">
        <v>2431</v>
      </c>
      <c r="C474" s="143">
        <f t="shared" si="34"/>
        <v>42</v>
      </c>
      <c r="D474" s="169" t="s">
        <v>1503</v>
      </c>
      <c r="E474" s="181" t="s">
        <v>2410</v>
      </c>
      <c r="F474" s="181" t="s">
        <v>922</v>
      </c>
      <c r="G474" s="181" t="s">
        <v>923</v>
      </c>
      <c r="H474" s="181" t="s">
        <v>1671</v>
      </c>
      <c r="I474" s="170">
        <v>45160.587500000001</v>
      </c>
      <c r="J474" s="169" t="s">
        <v>1696</v>
      </c>
      <c r="K474" s="174">
        <v>45161.630555555559</v>
      </c>
      <c r="L474" s="171">
        <v>45161</v>
      </c>
      <c r="M474" s="177">
        <v>0.63055555555911269</v>
      </c>
      <c r="N474" s="169" t="s">
        <v>1727</v>
      </c>
      <c r="O474" s="169" t="s">
        <v>1698</v>
      </c>
      <c r="P474" s="172">
        <v>106</v>
      </c>
      <c r="Q474" s="172">
        <v>192.5</v>
      </c>
      <c r="R474" s="219"/>
      <c r="S474" s="219"/>
    </row>
    <row r="475" spans="1:19" x14ac:dyDescent="0.3">
      <c r="A475" s="154">
        <v>40</v>
      </c>
      <c r="B475" s="154" t="s">
        <v>2431</v>
      </c>
      <c r="C475" s="143">
        <f t="shared" si="34"/>
        <v>42</v>
      </c>
      <c r="D475" s="169" t="s">
        <v>1503</v>
      </c>
      <c r="E475" s="181" t="s">
        <v>2410</v>
      </c>
      <c r="F475" s="181" t="s">
        <v>922</v>
      </c>
      <c r="G475" s="181" t="s">
        <v>923</v>
      </c>
      <c r="H475" s="181" t="s">
        <v>1671</v>
      </c>
      <c r="I475" s="170">
        <v>45160.587500000001</v>
      </c>
      <c r="J475" s="169" t="s">
        <v>1699</v>
      </c>
      <c r="K475" s="174">
        <v>45161.63958333333</v>
      </c>
      <c r="L475" s="171">
        <v>45161</v>
      </c>
      <c r="M475" s="177">
        <v>0.63958333332993789</v>
      </c>
      <c r="N475" s="169" t="s">
        <v>1728</v>
      </c>
      <c r="O475" s="169" t="s">
        <v>1701</v>
      </c>
      <c r="P475" s="172">
        <v>111</v>
      </c>
      <c r="Q475" s="172">
        <v>235.7</v>
      </c>
      <c r="R475" s="219"/>
      <c r="S475" s="219"/>
    </row>
    <row r="476" spans="1:19" x14ac:dyDescent="0.3">
      <c r="A476" s="154">
        <v>40</v>
      </c>
      <c r="B476" s="154" t="s">
        <v>2431</v>
      </c>
      <c r="C476" s="143">
        <f t="shared" si="34"/>
        <v>42</v>
      </c>
      <c r="D476" s="169" t="s">
        <v>1503</v>
      </c>
      <c r="E476" s="181" t="s">
        <v>2410</v>
      </c>
      <c r="F476" s="181" t="s">
        <v>922</v>
      </c>
      <c r="G476" s="181" t="s">
        <v>923</v>
      </c>
      <c r="H476" s="181" t="s">
        <v>1671</v>
      </c>
      <c r="I476" s="170">
        <v>45160.587500000001</v>
      </c>
      <c r="J476" s="169" t="s">
        <v>1705</v>
      </c>
      <c r="K476" s="174">
        <v>45162.521527777775</v>
      </c>
      <c r="L476" s="171">
        <v>45162</v>
      </c>
      <c r="M476" s="177">
        <v>0.52152777777519077</v>
      </c>
      <c r="N476" s="169" t="s">
        <v>1730</v>
      </c>
      <c r="O476" s="169" t="s">
        <v>1707</v>
      </c>
      <c r="P476" s="172">
        <v>90</v>
      </c>
      <c r="Q476" s="172">
        <v>133.4</v>
      </c>
      <c r="R476" s="219"/>
      <c r="S476" s="219"/>
    </row>
    <row r="477" spans="1:19" x14ac:dyDescent="0.3">
      <c r="A477" s="154">
        <v>40</v>
      </c>
      <c r="B477" s="154" t="s">
        <v>2431</v>
      </c>
      <c r="C477" s="143">
        <f t="shared" si="34"/>
        <v>42</v>
      </c>
      <c r="D477" s="169" t="s">
        <v>1503</v>
      </c>
      <c r="E477" s="181" t="s">
        <v>2410</v>
      </c>
      <c r="F477" s="181" t="s">
        <v>922</v>
      </c>
      <c r="G477" s="181" t="s">
        <v>923</v>
      </c>
      <c r="H477" s="181" t="s">
        <v>1671</v>
      </c>
      <c r="I477" s="170">
        <v>45160.587500000001</v>
      </c>
      <c r="J477" s="169" t="s">
        <v>1708</v>
      </c>
      <c r="K477" s="174">
        <v>45162.527777777781</v>
      </c>
      <c r="L477" s="171">
        <v>45162</v>
      </c>
      <c r="M477" s="177">
        <v>0.52777777778101154</v>
      </c>
      <c r="N477" s="169" t="s">
        <v>1731</v>
      </c>
      <c r="O477" s="169" t="s">
        <v>1710</v>
      </c>
      <c r="P477" s="172">
        <v>102</v>
      </c>
      <c r="Q477" s="172">
        <v>200.5</v>
      </c>
      <c r="R477" s="219"/>
      <c r="S477" s="219"/>
    </row>
    <row r="478" spans="1:19" x14ac:dyDescent="0.3">
      <c r="A478" s="154">
        <v>40</v>
      </c>
      <c r="B478" s="154" t="s">
        <v>2431</v>
      </c>
      <c r="C478" s="143">
        <f t="shared" si="34"/>
        <v>42</v>
      </c>
      <c r="D478" s="169" t="s">
        <v>1503</v>
      </c>
      <c r="E478" s="181" t="s">
        <v>2410</v>
      </c>
      <c r="F478" s="181" t="s">
        <v>922</v>
      </c>
      <c r="G478" s="181" t="s">
        <v>923</v>
      </c>
      <c r="H478" s="181" t="s">
        <v>1671</v>
      </c>
      <c r="I478" s="170">
        <v>45160.587500000001</v>
      </c>
      <c r="J478" s="169" t="s">
        <v>1711</v>
      </c>
      <c r="K478" s="174">
        <v>45162.53125</v>
      </c>
      <c r="L478" s="171">
        <v>45162</v>
      </c>
      <c r="M478" s="177">
        <v>0.53125</v>
      </c>
      <c r="N478" s="169" t="s">
        <v>1732</v>
      </c>
      <c r="O478" s="169" t="s">
        <v>1713</v>
      </c>
      <c r="P478" s="172">
        <v>95</v>
      </c>
      <c r="Q478" s="172">
        <v>156.9</v>
      </c>
      <c r="R478" s="220"/>
      <c r="S478" s="220"/>
    </row>
    <row r="479" spans="1:19" x14ac:dyDescent="0.3">
      <c r="A479" s="154">
        <v>43</v>
      </c>
      <c r="B479" s="154" t="s">
        <v>2432</v>
      </c>
      <c r="C479" s="143">
        <f t="shared" si="34"/>
        <v>43</v>
      </c>
      <c r="D479" s="169" t="s">
        <v>1503</v>
      </c>
      <c r="E479" s="184" t="s">
        <v>2411</v>
      </c>
      <c r="F479" s="184" t="s">
        <v>904</v>
      </c>
      <c r="G479" s="184" t="s">
        <v>905</v>
      </c>
      <c r="H479" s="184" t="s">
        <v>1749</v>
      </c>
      <c r="I479" s="170">
        <v>45161.354166666664</v>
      </c>
      <c r="J479" s="169" t="s">
        <v>1750</v>
      </c>
      <c r="K479" s="174">
        <v>45161.532638888886</v>
      </c>
      <c r="L479" s="171">
        <v>45161</v>
      </c>
      <c r="M479" s="177">
        <v>0.53263888888614019</v>
      </c>
      <c r="N479" s="169" t="s">
        <v>1751</v>
      </c>
      <c r="O479" s="169" t="s">
        <v>1752</v>
      </c>
      <c r="P479" s="172">
        <v>110</v>
      </c>
      <c r="Q479" s="172">
        <v>141.5</v>
      </c>
      <c r="R479" s="237" t="s">
        <v>2537</v>
      </c>
      <c r="S479" s="226" t="s">
        <v>2531</v>
      </c>
    </row>
    <row r="480" spans="1:19" x14ac:dyDescent="0.3">
      <c r="A480" s="154">
        <v>43</v>
      </c>
      <c r="B480" s="154" t="s">
        <v>2432</v>
      </c>
      <c r="C480" s="143">
        <f t="shared" si="34"/>
        <v>43</v>
      </c>
      <c r="D480" s="169" t="s">
        <v>1503</v>
      </c>
      <c r="E480" s="184" t="s">
        <v>2411</v>
      </c>
      <c r="F480" s="184" t="s">
        <v>904</v>
      </c>
      <c r="G480" s="184" t="s">
        <v>905</v>
      </c>
      <c r="H480" s="184" t="s">
        <v>1749</v>
      </c>
      <c r="I480" s="170">
        <v>45161.354166666664</v>
      </c>
      <c r="J480" s="169" t="s">
        <v>1753</v>
      </c>
      <c r="K480" s="174">
        <v>45161.543749999997</v>
      </c>
      <c r="L480" s="171">
        <v>45161</v>
      </c>
      <c r="M480" s="177">
        <v>0.54374999999708962</v>
      </c>
      <c r="N480" s="169" t="s">
        <v>1754</v>
      </c>
      <c r="O480" s="169" t="s">
        <v>1755</v>
      </c>
      <c r="P480" s="172">
        <v>98</v>
      </c>
      <c r="Q480" s="172">
        <v>162.80000000000001</v>
      </c>
      <c r="R480" s="219"/>
      <c r="S480" s="219"/>
    </row>
    <row r="481" spans="1:19" x14ac:dyDescent="0.3">
      <c r="A481" s="154">
        <v>43</v>
      </c>
      <c r="B481" s="154" t="s">
        <v>2432</v>
      </c>
      <c r="C481" s="143">
        <f t="shared" si="34"/>
        <v>43</v>
      </c>
      <c r="D481" s="169" t="s">
        <v>1503</v>
      </c>
      <c r="E481" s="184" t="s">
        <v>2411</v>
      </c>
      <c r="F481" s="184" t="s">
        <v>904</v>
      </c>
      <c r="G481" s="184" t="s">
        <v>905</v>
      </c>
      <c r="H481" s="184" t="s">
        <v>1749</v>
      </c>
      <c r="I481" s="170">
        <v>45161.354166666664</v>
      </c>
      <c r="J481" s="169" t="s">
        <v>1756</v>
      </c>
      <c r="K481" s="174">
        <v>45161.630555555559</v>
      </c>
      <c r="L481" s="171">
        <v>45161</v>
      </c>
      <c r="M481" s="177">
        <v>0.63055555555911269</v>
      </c>
      <c r="N481" s="169" t="s">
        <v>1757</v>
      </c>
      <c r="O481" s="169" t="s">
        <v>1758</v>
      </c>
      <c r="P481" s="172">
        <v>106</v>
      </c>
      <c r="Q481" s="172">
        <v>224.8</v>
      </c>
      <c r="R481" s="219"/>
      <c r="S481" s="219"/>
    </row>
    <row r="482" spans="1:19" x14ac:dyDescent="0.3">
      <c r="A482" s="154">
        <v>43</v>
      </c>
      <c r="B482" s="154" t="s">
        <v>2432</v>
      </c>
      <c r="C482" s="143">
        <f t="shared" si="34"/>
        <v>43</v>
      </c>
      <c r="D482" s="169" t="s">
        <v>1503</v>
      </c>
      <c r="E482" s="184" t="s">
        <v>2411</v>
      </c>
      <c r="F482" s="184" t="s">
        <v>904</v>
      </c>
      <c r="G482" s="184" t="s">
        <v>905</v>
      </c>
      <c r="H482" s="184" t="s">
        <v>1749</v>
      </c>
      <c r="I482" s="170">
        <v>45161.354166666664</v>
      </c>
      <c r="J482" s="169" t="s">
        <v>1759</v>
      </c>
      <c r="K482" s="174">
        <v>45161.354166666664</v>
      </c>
      <c r="L482" s="171">
        <v>45161</v>
      </c>
      <c r="M482" s="177">
        <v>0.35416666666424135</v>
      </c>
      <c r="N482" s="169" t="s">
        <v>1760</v>
      </c>
      <c r="O482" s="169" t="s">
        <v>1761</v>
      </c>
      <c r="P482" s="172">
        <v>101</v>
      </c>
      <c r="Q482" s="172">
        <v>189.9</v>
      </c>
      <c r="R482" s="219"/>
      <c r="S482" s="219"/>
    </row>
    <row r="483" spans="1:19" x14ac:dyDescent="0.3">
      <c r="A483" s="154">
        <v>43</v>
      </c>
      <c r="B483" s="154" t="s">
        <v>2432</v>
      </c>
      <c r="C483" s="143">
        <f t="shared" si="34"/>
        <v>43</v>
      </c>
      <c r="D483" s="169" t="s">
        <v>1503</v>
      </c>
      <c r="E483" s="184" t="s">
        <v>2411</v>
      </c>
      <c r="F483" s="184" t="s">
        <v>904</v>
      </c>
      <c r="G483" s="184" t="s">
        <v>905</v>
      </c>
      <c r="H483" s="184" t="s">
        <v>1749</v>
      </c>
      <c r="I483" s="170">
        <v>45161.354166666664</v>
      </c>
      <c r="J483" s="169" t="s">
        <v>1762</v>
      </c>
      <c r="K483" s="174">
        <v>45161.474999999999</v>
      </c>
      <c r="L483" s="171">
        <v>45161</v>
      </c>
      <c r="M483" s="177">
        <v>0.47499999999854481</v>
      </c>
      <c r="N483" s="169" t="s">
        <v>1763</v>
      </c>
      <c r="O483" s="169" t="s">
        <v>1764</v>
      </c>
      <c r="P483" s="172">
        <v>91</v>
      </c>
      <c r="Q483" s="172">
        <v>135</v>
      </c>
      <c r="R483" s="219"/>
      <c r="S483" s="219"/>
    </row>
    <row r="484" spans="1:19" x14ac:dyDescent="0.3">
      <c r="A484" s="154">
        <v>43</v>
      </c>
      <c r="B484" s="154" t="s">
        <v>2432</v>
      </c>
      <c r="C484" s="143">
        <f t="shared" si="34"/>
        <v>43</v>
      </c>
      <c r="D484" s="169" t="s">
        <v>1503</v>
      </c>
      <c r="E484" s="184" t="s">
        <v>2411</v>
      </c>
      <c r="F484" s="184" t="s">
        <v>904</v>
      </c>
      <c r="G484" s="184" t="s">
        <v>905</v>
      </c>
      <c r="H484" s="184" t="s">
        <v>1749</v>
      </c>
      <c r="I484" s="170">
        <v>45161.354166666664</v>
      </c>
      <c r="J484" s="169" t="s">
        <v>1768</v>
      </c>
      <c r="K484" s="174">
        <v>45162.521527777775</v>
      </c>
      <c r="L484" s="171">
        <v>45162</v>
      </c>
      <c r="M484" s="177">
        <v>0.52152777777519077</v>
      </c>
      <c r="N484" s="169" t="s">
        <v>1769</v>
      </c>
      <c r="O484" s="169" t="s">
        <v>1770</v>
      </c>
      <c r="P484" s="172">
        <v>96</v>
      </c>
      <c r="Q484" s="172">
        <v>170.3</v>
      </c>
      <c r="R484" s="219"/>
      <c r="S484" s="219"/>
    </row>
    <row r="485" spans="1:19" x14ac:dyDescent="0.3">
      <c r="A485" s="154">
        <v>43</v>
      </c>
      <c r="B485" s="154" t="s">
        <v>2432</v>
      </c>
      <c r="C485" s="143">
        <f t="shared" si="34"/>
        <v>43</v>
      </c>
      <c r="D485" s="169" t="s">
        <v>1503</v>
      </c>
      <c r="E485" s="184" t="s">
        <v>2411</v>
      </c>
      <c r="F485" s="184" t="s">
        <v>904</v>
      </c>
      <c r="G485" s="184" t="s">
        <v>905</v>
      </c>
      <c r="H485" s="184" t="s">
        <v>1749</v>
      </c>
      <c r="I485" s="170">
        <v>45161.354166666664</v>
      </c>
      <c r="J485" s="169" t="s">
        <v>1771</v>
      </c>
      <c r="K485" s="174">
        <v>45162.53125</v>
      </c>
      <c r="L485" s="171">
        <v>45162</v>
      </c>
      <c r="M485" s="177">
        <v>0.53125</v>
      </c>
      <c r="N485" s="169" t="s">
        <v>1772</v>
      </c>
      <c r="O485" s="169" t="s">
        <v>1773</v>
      </c>
      <c r="P485" s="172">
        <v>104</v>
      </c>
      <c r="Q485" s="172">
        <v>201</v>
      </c>
      <c r="R485" s="220"/>
      <c r="S485" s="220"/>
    </row>
    <row r="486" spans="1:19" x14ac:dyDescent="0.3">
      <c r="A486" s="154">
        <v>43</v>
      </c>
      <c r="B486" s="154" t="s">
        <v>2432</v>
      </c>
      <c r="C486" s="143">
        <f t="shared" si="34"/>
        <v>44</v>
      </c>
      <c r="D486" s="169" t="s">
        <v>1503</v>
      </c>
      <c r="E486" s="184" t="s">
        <v>2412</v>
      </c>
      <c r="F486" s="184" t="s">
        <v>904</v>
      </c>
      <c r="G486" s="184" t="s">
        <v>905</v>
      </c>
      <c r="H486" s="184" t="s">
        <v>1806</v>
      </c>
      <c r="I486" s="170">
        <v>45160.587500000001</v>
      </c>
      <c r="J486" s="169" t="s">
        <v>1807</v>
      </c>
      <c r="K486" s="174">
        <v>45160.587500000001</v>
      </c>
      <c r="L486" s="171">
        <v>45160</v>
      </c>
      <c r="M486" s="177">
        <v>0.58750000000145519</v>
      </c>
      <c r="N486" s="169" t="s">
        <v>1808</v>
      </c>
      <c r="O486" s="169" t="s">
        <v>1809</v>
      </c>
      <c r="P486" s="172">
        <v>97</v>
      </c>
      <c r="Q486" s="172">
        <v>142.4</v>
      </c>
      <c r="R486" s="237" t="s">
        <v>2538</v>
      </c>
      <c r="S486" s="226" t="s">
        <v>2531</v>
      </c>
    </row>
    <row r="487" spans="1:19" x14ac:dyDescent="0.3">
      <c r="A487" s="154">
        <v>43</v>
      </c>
      <c r="B487" s="154" t="s">
        <v>2432</v>
      </c>
      <c r="C487" s="143">
        <f t="shared" si="34"/>
        <v>44</v>
      </c>
      <c r="D487" s="169" t="s">
        <v>1503</v>
      </c>
      <c r="E487" s="184" t="s">
        <v>2412</v>
      </c>
      <c r="F487" s="184" t="s">
        <v>904</v>
      </c>
      <c r="G487" s="184" t="s">
        <v>905</v>
      </c>
      <c r="H487" s="184" t="s">
        <v>1806</v>
      </c>
      <c r="I487" s="170">
        <v>45160.587500000001</v>
      </c>
      <c r="J487" s="169" t="s">
        <v>1810</v>
      </c>
      <c r="K487" s="174">
        <v>45161.543749999997</v>
      </c>
      <c r="L487" s="171">
        <v>45161</v>
      </c>
      <c r="M487" s="177">
        <v>0.54374999999708962</v>
      </c>
      <c r="N487" s="169" t="s">
        <v>1811</v>
      </c>
      <c r="O487" s="169" t="s">
        <v>1812</v>
      </c>
      <c r="P487" s="172">
        <v>101</v>
      </c>
      <c r="Q487" s="172">
        <v>177.8</v>
      </c>
      <c r="R487" s="219"/>
      <c r="S487" s="219"/>
    </row>
    <row r="488" spans="1:19" x14ac:dyDescent="0.3">
      <c r="A488" s="154">
        <v>43</v>
      </c>
      <c r="B488" s="154" t="s">
        <v>2432</v>
      </c>
      <c r="C488" s="143">
        <f t="shared" si="34"/>
        <v>44</v>
      </c>
      <c r="D488" s="169" t="s">
        <v>1503</v>
      </c>
      <c r="E488" s="184" t="s">
        <v>2412</v>
      </c>
      <c r="F488" s="184" t="s">
        <v>904</v>
      </c>
      <c r="G488" s="184" t="s">
        <v>905</v>
      </c>
      <c r="H488" s="184" t="s">
        <v>1806</v>
      </c>
      <c r="I488" s="170">
        <v>45160.587500000001</v>
      </c>
      <c r="J488" s="169" t="s">
        <v>1813</v>
      </c>
      <c r="K488" s="174">
        <v>45161.613888888889</v>
      </c>
      <c r="L488" s="171">
        <v>45161</v>
      </c>
      <c r="M488" s="177">
        <v>0.61388888888905058</v>
      </c>
      <c r="N488" s="169" t="s">
        <v>1814</v>
      </c>
      <c r="O488" s="169" t="s">
        <v>1815</v>
      </c>
      <c r="P488" s="172">
        <v>98</v>
      </c>
      <c r="Q488" s="172">
        <v>152.5</v>
      </c>
      <c r="R488" s="219"/>
      <c r="S488" s="219"/>
    </row>
    <row r="489" spans="1:19" x14ac:dyDescent="0.3">
      <c r="A489" s="154">
        <v>43</v>
      </c>
      <c r="B489" s="154" t="s">
        <v>2432</v>
      </c>
      <c r="C489" s="143">
        <f t="shared" si="34"/>
        <v>44</v>
      </c>
      <c r="D489" s="169" t="s">
        <v>1503</v>
      </c>
      <c r="E489" s="184" t="s">
        <v>2412</v>
      </c>
      <c r="F489" s="184" t="s">
        <v>904</v>
      </c>
      <c r="G489" s="184" t="s">
        <v>905</v>
      </c>
      <c r="H489" s="184" t="s">
        <v>1806</v>
      </c>
      <c r="I489" s="170">
        <v>45160.587500000001</v>
      </c>
      <c r="J489" s="169" t="s">
        <v>1816</v>
      </c>
      <c r="K489" s="174">
        <v>45161.424305555556</v>
      </c>
      <c r="L489" s="171">
        <v>45161</v>
      </c>
      <c r="M489" s="177">
        <v>0.42430555555620231</v>
      </c>
      <c r="N489" s="169" t="s">
        <v>1817</v>
      </c>
      <c r="O489" s="169" t="s">
        <v>1818</v>
      </c>
      <c r="P489" s="172">
        <v>105</v>
      </c>
      <c r="Q489" s="172">
        <v>194.4</v>
      </c>
      <c r="R489" s="219"/>
      <c r="S489" s="219"/>
    </row>
    <row r="490" spans="1:19" x14ac:dyDescent="0.3">
      <c r="A490" s="154">
        <v>43</v>
      </c>
      <c r="B490" s="154" t="s">
        <v>2432</v>
      </c>
      <c r="C490" s="143">
        <f t="shared" si="34"/>
        <v>44</v>
      </c>
      <c r="D490" s="169" t="s">
        <v>1503</v>
      </c>
      <c r="E490" s="184" t="s">
        <v>2412</v>
      </c>
      <c r="F490" s="184" t="s">
        <v>904</v>
      </c>
      <c r="G490" s="184" t="s">
        <v>905</v>
      </c>
      <c r="H490" s="184" t="s">
        <v>1806</v>
      </c>
      <c r="I490" s="170">
        <v>45160.587500000001</v>
      </c>
      <c r="J490" s="169" t="s">
        <v>1819</v>
      </c>
      <c r="K490" s="174">
        <v>45161.446527777778</v>
      </c>
      <c r="L490" s="171">
        <v>45161</v>
      </c>
      <c r="M490" s="177">
        <v>0.44652777777810115</v>
      </c>
      <c r="N490" s="169" t="s">
        <v>1820</v>
      </c>
      <c r="O490" s="169" t="s">
        <v>1821</v>
      </c>
      <c r="P490" s="172">
        <v>92</v>
      </c>
      <c r="Q490" s="172">
        <v>130.1</v>
      </c>
      <c r="R490" s="219"/>
      <c r="S490" s="219"/>
    </row>
    <row r="491" spans="1:19" x14ac:dyDescent="0.3">
      <c r="A491" s="154">
        <v>43</v>
      </c>
      <c r="B491" s="154" t="s">
        <v>2432</v>
      </c>
      <c r="C491" s="143">
        <f t="shared" si="34"/>
        <v>44</v>
      </c>
      <c r="D491" s="169" t="s">
        <v>1503</v>
      </c>
      <c r="E491" s="184" t="s">
        <v>2412</v>
      </c>
      <c r="F491" s="184" t="s">
        <v>904</v>
      </c>
      <c r="G491" s="184" t="s">
        <v>905</v>
      </c>
      <c r="H491" s="184" t="s">
        <v>1806</v>
      </c>
      <c r="I491" s="170">
        <v>45160.587500000001</v>
      </c>
      <c r="J491" s="169" t="s">
        <v>1822</v>
      </c>
      <c r="K491" s="174">
        <v>45161.474999999999</v>
      </c>
      <c r="L491" s="171">
        <v>45161</v>
      </c>
      <c r="M491" s="177">
        <v>0.47499999999854481</v>
      </c>
      <c r="N491" s="169" t="s">
        <v>1823</v>
      </c>
      <c r="O491" s="169" t="s">
        <v>1824</v>
      </c>
      <c r="P491" s="172">
        <v>111</v>
      </c>
      <c r="Q491" s="172">
        <v>208.5</v>
      </c>
      <c r="R491" s="219"/>
      <c r="S491" s="219"/>
    </row>
    <row r="492" spans="1:19" x14ac:dyDescent="0.3">
      <c r="A492" s="154">
        <v>43</v>
      </c>
      <c r="B492" s="154" t="s">
        <v>2432</v>
      </c>
      <c r="C492" s="143">
        <f t="shared" si="34"/>
        <v>44</v>
      </c>
      <c r="D492" s="169" t="s">
        <v>1503</v>
      </c>
      <c r="E492" s="184" t="s">
        <v>2412</v>
      </c>
      <c r="F492" s="184" t="s">
        <v>904</v>
      </c>
      <c r="G492" s="184" t="s">
        <v>905</v>
      </c>
      <c r="H492" s="184" t="s">
        <v>1806</v>
      </c>
      <c r="I492" s="170">
        <v>45160.587500000001</v>
      </c>
      <c r="J492" s="169" t="s">
        <v>1825</v>
      </c>
      <c r="K492" s="174">
        <v>45161.474999999999</v>
      </c>
      <c r="L492" s="171">
        <v>45161</v>
      </c>
      <c r="M492" s="177">
        <v>0.47499999999854481</v>
      </c>
      <c r="N492" s="169" t="s">
        <v>1826</v>
      </c>
      <c r="O492" s="169" t="s">
        <v>1827</v>
      </c>
      <c r="P492" s="172">
        <v>107</v>
      </c>
      <c r="Q492" s="172">
        <v>223</v>
      </c>
      <c r="R492" s="220"/>
      <c r="S492" s="220"/>
    </row>
    <row r="493" spans="1:19" x14ac:dyDescent="0.3">
      <c r="A493" s="154">
        <v>43</v>
      </c>
      <c r="B493" s="154" t="s">
        <v>2432</v>
      </c>
      <c r="C493" s="143">
        <f t="shared" si="34"/>
        <v>45</v>
      </c>
      <c r="D493" s="169" t="s">
        <v>1503</v>
      </c>
      <c r="E493" s="184" t="s">
        <v>2411</v>
      </c>
      <c r="F493" s="184" t="s">
        <v>922</v>
      </c>
      <c r="G493" s="184" t="s">
        <v>923</v>
      </c>
      <c r="H493" s="184" t="s">
        <v>1785</v>
      </c>
      <c r="I493" s="170">
        <v>45160.587500000001</v>
      </c>
      <c r="J493" s="169" t="s">
        <v>1750</v>
      </c>
      <c r="K493" s="174">
        <v>45161.532638888886</v>
      </c>
      <c r="L493" s="171">
        <v>45161</v>
      </c>
      <c r="M493" s="177">
        <v>0.53263888888614019</v>
      </c>
      <c r="N493" s="169" t="s">
        <v>1786</v>
      </c>
      <c r="O493" s="169" t="s">
        <v>1752</v>
      </c>
      <c r="P493" s="172">
        <v>110</v>
      </c>
      <c r="Q493" s="172">
        <v>141.5</v>
      </c>
      <c r="R493" s="237" t="s">
        <v>2539</v>
      </c>
      <c r="S493" s="226" t="s">
        <v>2531</v>
      </c>
    </row>
    <row r="494" spans="1:19" x14ac:dyDescent="0.3">
      <c r="A494" s="154">
        <v>43</v>
      </c>
      <c r="B494" s="154" t="s">
        <v>2432</v>
      </c>
      <c r="C494" s="143">
        <f t="shared" si="34"/>
        <v>45</v>
      </c>
      <c r="D494" s="169" t="s">
        <v>1503</v>
      </c>
      <c r="E494" s="184" t="s">
        <v>2411</v>
      </c>
      <c r="F494" s="184" t="s">
        <v>922</v>
      </c>
      <c r="G494" s="184" t="s">
        <v>923</v>
      </c>
      <c r="H494" s="184" t="s">
        <v>1785</v>
      </c>
      <c r="I494" s="170">
        <v>45160.587500000001</v>
      </c>
      <c r="J494" s="169" t="s">
        <v>1753</v>
      </c>
      <c r="K494" s="174">
        <v>45161.543749999997</v>
      </c>
      <c r="L494" s="171">
        <v>45161</v>
      </c>
      <c r="M494" s="177">
        <v>0.54374999999708962</v>
      </c>
      <c r="N494" s="169" t="s">
        <v>1787</v>
      </c>
      <c r="O494" s="169" t="s">
        <v>1755</v>
      </c>
      <c r="P494" s="172">
        <v>98</v>
      </c>
      <c r="Q494" s="172">
        <v>162.80000000000001</v>
      </c>
      <c r="R494" s="219"/>
      <c r="S494" s="219"/>
    </row>
    <row r="495" spans="1:19" x14ac:dyDescent="0.3">
      <c r="A495" s="154">
        <v>43</v>
      </c>
      <c r="B495" s="154" t="s">
        <v>2432</v>
      </c>
      <c r="C495" s="143">
        <f t="shared" si="34"/>
        <v>45</v>
      </c>
      <c r="D495" s="169" t="s">
        <v>1503</v>
      </c>
      <c r="E495" s="184" t="s">
        <v>2411</v>
      </c>
      <c r="F495" s="184" t="s">
        <v>922</v>
      </c>
      <c r="G495" s="184" t="s">
        <v>923</v>
      </c>
      <c r="H495" s="184" t="s">
        <v>1785</v>
      </c>
      <c r="I495" s="170">
        <v>45160.587500000001</v>
      </c>
      <c r="J495" s="169" t="s">
        <v>1756</v>
      </c>
      <c r="K495" s="174">
        <v>45161.630555555559</v>
      </c>
      <c r="L495" s="171">
        <v>45161</v>
      </c>
      <c r="M495" s="177">
        <v>0.63055555555911269</v>
      </c>
      <c r="N495" s="169" t="s">
        <v>1788</v>
      </c>
      <c r="O495" s="169" t="s">
        <v>1758</v>
      </c>
      <c r="P495" s="172">
        <v>106</v>
      </c>
      <c r="Q495" s="172">
        <v>224.8</v>
      </c>
      <c r="R495" s="219"/>
      <c r="S495" s="219"/>
    </row>
    <row r="496" spans="1:19" x14ac:dyDescent="0.3">
      <c r="A496" s="154">
        <v>43</v>
      </c>
      <c r="B496" s="154" t="s">
        <v>2432</v>
      </c>
      <c r="C496" s="143">
        <f t="shared" si="34"/>
        <v>45</v>
      </c>
      <c r="D496" s="169" t="s">
        <v>1503</v>
      </c>
      <c r="E496" s="184" t="s">
        <v>2411</v>
      </c>
      <c r="F496" s="184" t="s">
        <v>922</v>
      </c>
      <c r="G496" s="184" t="s">
        <v>923</v>
      </c>
      <c r="H496" s="184" t="s">
        <v>1785</v>
      </c>
      <c r="I496" s="170">
        <v>45160.587500000001</v>
      </c>
      <c r="J496" s="169" t="s">
        <v>1759</v>
      </c>
      <c r="K496" s="174">
        <v>45161.354166666664</v>
      </c>
      <c r="L496" s="171">
        <v>45161</v>
      </c>
      <c r="M496" s="177">
        <v>0.35416666666424135</v>
      </c>
      <c r="N496" s="169" t="s">
        <v>1789</v>
      </c>
      <c r="O496" s="169" t="s">
        <v>1761</v>
      </c>
      <c r="P496" s="172">
        <v>101</v>
      </c>
      <c r="Q496" s="172">
        <v>189.9</v>
      </c>
      <c r="R496" s="219"/>
      <c r="S496" s="219"/>
    </row>
    <row r="497" spans="1:19" x14ac:dyDescent="0.3">
      <c r="A497" s="154">
        <v>43</v>
      </c>
      <c r="B497" s="154" t="s">
        <v>2432</v>
      </c>
      <c r="C497" s="143">
        <f t="shared" si="34"/>
        <v>45</v>
      </c>
      <c r="D497" s="169" t="s">
        <v>1503</v>
      </c>
      <c r="E497" s="184" t="s">
        <v>2411</v>
      </c>
      <c r="F497" s="184" t="s">
        <v>922</v>
      </c>
      <c r="G497" s="184" t="s">
        <v>923</v>
      </c>
      <c r="H497" s="184" t="s">
        <v>1785</v>
      </c>
      <c r="I497" s="170">
        <v>45160.587500000001</v>
      </c>
      <c r="J497" s="169" t="s">
        <v>1762</v>
      </c>
      <c r="K497" s="174">
        <v>45161.474999999999</v>
      </c>
      <c r="L497" s="171">
        <v>45161</v>
      </c>
      <c r="M497" s="177">
        <v>0.47499999999854481</v>
      </c>
      <c r="N497" s="169" t="s">
        <v>1790</v>
      </c>
      <c r="O497" s="169" t="s">
        <v>1764</v>
      </c>
      <c r="P497" s="172">
        <v>91</v>
      </c>
      <c r="Q497" s="172">
        <v>135</v>
      </c>
      <c r="R497" s="219"/>
      <c r="S497" s="219"/>
    </row>
    <row r="498" spans="1:19" x14ac:dyDescent="0.3">
      <c r="A498" s="154">
        <v>43</v>
      </c>
      <c r="B498" s="154" t="s">
        <v>2432</v>
      </c>
      <c r="C498" s="143">
        <f t="shared" si="34"/>
        <v>45</v>
      </c>
      <c r="D498" s="169" t="s">
        <v>1503</v>
      </c>
      <c r="E498" s="184" t="s">
        <v>2411</v>
      </c>
      <c r="F498" s="184" t="s">
        <v>922</v>
      </c>
      <c r="G498" s="184" t="s">
        <v>923</v>
      </c>
      <c r="H498" s="184" t="s">
        <v>1785</v>
      </c>
      <c r="I498" s="170">
        <v>45160.587500000001</v>
      </c>
      <c r="J498" s="169" t="s">
        <v>1768</v>
      </c>
      <c r="K498" s="174">
        <v>45162.521527777775</v>
      </c>
      <c r="L498" s="171">
        <v>45162</v>
      </c>
      <c r="M498" s="177">
        <v>0.52152777777519077</v>
      </c>
      <c r="N498" s="169" t="s">
        <v>1792</v>
      </c>
      <c r="O498" s="169" t="s">
        <v>1770</v>
      </c>
      <c r="P498" s="172">
        <v>96</v>
      </c>
      <c r="Q498" s="172">
        <v>170.3</v>
      </c>
      <c r="R498" s="219"/>
      <c r="S498" s="219"/>
    </row>
    <row r="499" spans="1:19" x14ac:dyDescent="0.3">
      <c r="A499" s="154">
        <v>43</v>
      </c>
      <c r="B499" s="154" t="s">
        <v>2432</v>
      </c>
      <c r="C499" s="143">
        <f t="shared" si="34"/>
        <v>45</v>
      </c>
      <c r="D499" s="169" t="s">
        <v>1503</v>
      </c>
      <c r="E499" s="184" t="s">
        <v>2411</v>
      </c>
      <c r="F499" s="184" t="s">
        <v>922</v>
      </c>
      <c r="G499" s="184" t="s">
        <v>923</v>
      </c>
      <c r="H499" s="184" t="s">
        <v>1785</v>
      </c>
      <c r="I499" s="170">
        <v>45160.587500000001</v>
      </c>
      <c r="J499" s="169" t="s">
        <v>1771</v>
      </c>
      <c r="K499" s="174">
        <v>45162.53125</v>
      </c>
      <c r="L499" s="171">
        <v>45162</v>
      </c>
      <c r="M499" s="177">
        <v>0.53125</v>
      </c>
      <c r="N499" s="169" t="s">
        <v>1793</v>
      </c>
      <c r="O499" s="169" t="s">
        <v>1773</v>
      </c>
      <c r="P499" s="172">
        <v>104</v>
      </c>
      <c r="Q499" s="172">
        <v>201</v>
      </c>
      <c r="R499" s="219"/>
      <c r="S499" s="219"/>
    </row>
    <row r="500" spans="1:19" x14ac:dyDescent="0.3">
      <c r="A500" s="154">
        <v>43</v>
      </c>
      <c r="B500" s="154" t="s">
        <v>2432</v>
      </c>
      <c r="C500" s="143">
        <f t="shared" si="34"/>
        <v>45</v>
      </c>
      <c r="D500" s="169" t="s">
        <v>1503</v>
      </c>
      <c r="E500" s="184" t="s">
        <v>2412</v>
      </c>
      <c r="F500" s="184" t="s">
        <v>922</v>
      </c>
      <c r="G500" s="184" t="s">
        <v>923</v>
      </c>
      <c r="H500" s="184" t="s">
        <v>1785</v>
      </c>
      <c r="I500" s="170">
        <v>45160.587500000001</v>
      </c>
      <c r="J500" s="169" t="s">
        <v>1807</v>
      </c>
      <c r="K500" s="174">
        <v>45160.587500000001</v>
      </c>
      <c r="L500" s="171">
        <v>45160</v>
      </c>
      <c r="M500" s="177">
        <v>0.58750000000145519</v>
      </c>
      <c r="N500" s="169" t="s">
        <v>1840</v>
      </c>
      <c r="O500" s="169" t="s">
        <v>1809</v>
      </c>
      <c r="P500" s="172">
        <v>97</v>
      </c>
      <c r="Q500" s="172">
        <v>142.4</v>
      </c>
      <c r="R500" s="219"/>
      <c r="S500" s="219"/>
    </row>
    <row r="501" spans="1:19" x14ac:dyDescent="0.3">
      <c r="A501" s="154">
        <v>43</v>
      </c>
      <c r="B501" s="154" t="s">
        <v>2432</v>
      </c>
      <c r="C501" s="143">
        <f t="shared" si="34"/>
        <v>45</v>
      </c>
      <c r="D501" s="169" t="s">
        <v>1503</v>
      </c>
      <c r="E501" s="184" t="s">
        <v>2412</v>
      </c>
      <c r="F501" s="184" t="s">
        <v>922</v>
      </c>
      <c r="G501" s="184" t="s">
        <v>923</v>
      </c>
      <c r="H501" s="184" t="s">
        <v>1785</v>
      </c>
      <c r="I501" s="170">
        <v>45160.587500000001</v>
      </c>
      <c r="J501" s="169" t="s">
        <v>1810</v>
      </c>
      <c r="K501" s="174">
        <v>45161.543749999997</v>
      </c>
      <c r="L501" s="171">
        <v>45161</v>
      </c>
      <c r="M501" s="177">
        <v>0.54374999999708962</v>
      </c>
      <c r="N501" s="169" t="s">
        <v>1841</v>
      </c>
      <c r="O501" s="169" t="s">
        <v>1812</v>
      </c>
      <c r="P501" s="172">
        <v>101</v>
      </c>
      <c r="Q501" s="172">
        <v>177.8</v>
      </c>
      <c r="R501" s="219"/>
      <c r="S501" s="219"/>
    </row>
    <row r="502" spans="1:19" x14ac:dyDescent="0.3">
      <c r="A502" s="154">
        <v>43</v>
      </c>
      <c r="B502" s="154" t="s">
        <v>2432</v>
      </c>
      <c r="C502" s="143">
        <f t="shared" si="34"/>
        <v>45</v>
      </c>
      <c r="D502" s="169" t="s">
        <v>1503</v>
      </c>
      <c r="E502" s="184" t="s">
        <v>2412</v>
      </c>
      <c r="F502" s="184" t="s">
        <v>922</v>
      </c>
      <c r="G502" s="184" t="s">
        <v>923</v>
      </c>
      <c r="H502" s="184" t="s">
        <v>1785</v>
      </c>
      <c r="I502" s="170">
        <v>45160.587500000001</v>
      </c>
      <c r="J502" s="169" t="s">
        <v>1813</v>
      </c>
      <c r="K502" s="174">
        <v>45161.613888888889</v>
      </c>
      <c r="L502" s="171">
        <v>45161</v>
      </c>
      <c r="M502" s="177">
        <v>0.61388888888905058</v>
      </c>
      <c r="N502" s="169" t="s">
        <v>1842</v>
      </c>
      <c r="O502" s="169" t="s">
        <v>1815</v>
      </c>
      <c r="P502" s="172">
        <v>98</v>
      </c>
      <c r="Q502" s="172">
        <v>152.5</v>
      </c>
      <c r="R502" s="219"/>
      <c r="S502" s="219"/>
    </row>
    <row r="503" spans="1:19" x14ac:dyDescent="0.3">
      <c r="A503" s="154">
        <v>43</v>
      </c>
      <c r="B503" s="154" t="s">
        <v>2432</v>
      </c>
      <c r="C503" s="143">
        <f t="shared" si="34"/>
        <v>45</v>
      </c>
      <c r="D503" s="169" t="s">
        <v>1503</v>
      </c>
      <c r="E503" s="184" t="s">
        <v>2412</v>
      </c>
      <c r="F503" s="184" t="s">
        <v>922</v>
      </c>
      <c r="G503" s="184" t="s">
        <v>923</v>
      </c>
      <c r="H503" s="184" t="s">
        <v>1785</v>
      </c>
      <c r="I503" s="170">
        <v>45160.587500000001</v>
      </c>
      <c r="J503" s="169" t="s">
        <v>1816</v>
      </c>
      <c r="K503" s="174">
        <v>45161.424305555556</v>
      </c>
      <c r="L503" s="171">
        <v>45161</v>
      </c>
      <c r="M503" s="177">
        <v>0.42430555555620231</v>
      </c>
      <c r="N503" s="169" t="s">
        <v>1843</v>
      </c>
      <c r="O503" s="169" t="s">
        <v>1818</v>
      </c>
      <c r="P503" s="172">
        <v>105</v>
      </c>
      <c r="Q503" s="172">
        <v>194.4</v>
      </c>
      <c r="R503" s="219"/>
      <c r="S503" s="219"/>
    </row>
    <row r="504" spans="1:19" x14ac:dyDescent="0.3">
      <c r="A504" s="154">
        <v>43</v>
      </c>
      <c r="B504" s="154" t="s">
        <v>2432</v>
      </c>
      <c r="C504" s="143">
        <f t="shared" si="34"/>
        <v>45</v>
      </c>
      <c r="D504" s="169" t="s">
        <v>1503</v>
      </c>
      <c r="E504" s="184" t="s">
        <v>2412</v>
      </c>
      <c r="F504" s="184" t="s">
        <v>922</v>
      </c>
      <c r="G504" s="184" t="s">
        <v>923</v>
      </c>
      <c r="H504" s="184" t="s">
        <v>1785</v>
      </c>
      <c r="I504" s="170">
        <v>45160.587500000001</v>
      </c>
      <c r="J504" s="169" t="s">
        <v>1819</v>
      </c>
      <c r="K504" s="174">
        <v>45161.446527777778</v>
      </c>
      <c r="L504" s="171">
        <v>45161</v>
      </c>
      <c r="M504" s="177">
        <v>0.44652777777810115</v>
      </c>
      <c r="N504" s="169" t="s">
        <v>1844</v>
      </c>
      <c r="O504" s="169" t="s">
        <v>1821</v>
      </c>
      <c r="P504" s="172">
        <v>92</v>
      </c>
      <c r="Q504" s="172">
        <v>130.1</v>
      </c>
      <c r="R504" s="219"/>
      <c r="S504" s="219"/>
    </row>
    <row r="505" spans="1:19" x14ac:dyDescent="0.3">
      <c r="A505" s="154">
        <v>43</v>
      </c>
      <c r="B505" s="154" t="s">
        <v>2432</v>
      </c>
      <c r="C505" s="143">
        <f t="shared" si="34"/>
        <v>45</v>
      </c>
      <c r="D505" s="169" t="s">
        <v>1503</v>
      </c>
      <c r="E505" s="184" t="s">
        <v>2412</v>
      </c>
      <c r="F505" s="184" t="s">
        <v>922</v>
      </c>
      <c r="G505" s="184" t="s">
        <v>923</v>
      </c>
      <c r="H505" s="184" t="s">
        <v>1785</v>
      </c>
      <c r="I505" s="170">
        <v>45160.587500000001</v>
      </c>
      <c r="J505" s="169" t="s">
        <v>1822</v>
      </c>
      <c r="K505" s="174">
        <v>45161.474999999999</v>
      </c>
      <c r="L505" s="171">
        <v>45161</v>
      </c>
      <c r="M505" s="177">
        <v>0.47499999999854481</v>
      </c>
      <c r="N505" s="169" t="s">
        <v>1845</v>
      </c>
      <c r="O505" s="169" t="s">
        <v>1824</v>
      </c>
      <c r="P505" s="172">
        <v>111</v>
      </c>
      <c r="Q505" s="172">
        <v>208.5</v>
      </c>
      <c r="R505" s="219"/>
      <c r="S505" s="219"/>
    </row>
    <row r="506" spans="1:19" x14ac:dyDescent="0.3">
      <c r="A506" s="154">
        <v>43</v>
      </c>
      <c r="B506" s="154" t="s">
        <v>2432</v>
      </c>
      <c r="C506" s="143">
        <f t="shared" si="34"/>
        <v>45</v>
      </c>
      <c r="D506" s="169" t="s">
        <v>1503</v>
      </c>
      <c r="E506" s="184" t="s">
        <v>2412</v>
      </c>
      <c r="F506" s="184" t="s">
        <v>922</v>
      </c>
      <c r="G506" s="184" t="s">
        <v>923</v>
      </c>
      <c r="H506" s="184" t="s">
        <v>1785</v>
      </c>
      <c r="I506" s="170">
        <v>45160.587500000001</v>
      </c>
      <c r="J506" s="169" t="s">
        <v>1825</v>
      </c>
      <c r="K506" s="174">
        <v>45161.474999999999</v>
      </c>
      <c r="L506" s="171">
        <v>45161</v>
      </c>
      <c r="M506" s="177">
        <v>0.47499999999854481</v>
      </c>
      <c r="N506" s="169" t="s">
        <v>1846</v>
      </c>
      <c r="O506" s="169" t="s">
        <v>1827</v>
      </c>
      <c r="P506" s="172">
        <v>107</v>
      </c>
      <c r="Q506" s="172">
        <v>223</v>
      </c>
      <c r="R506" s="220"/>
      <c r="S506" s="220"/>
    </row>
    <row r="507" spans="1:19" x14ac:dyDescent="0.3">
      <c r="A507" s="154">
        <v>46</v>
      </c>
      <c r="B507" s="154" t="s">
        <v>2433</v>
      </c>
      <c r="C507" s="143">
        <f t="shared" si="34"/>
        <v>46</v>
      </c>
      <c r="D507" s="169" t="s">
        <v>1503</v>
      </c>
      <c r="E507" s="182" t="s">
        <v>2403</v>
      </c>
      <c r="F507" s="182" t="s">
        <v>904</v>
      </c>
      <c r="G507" s="182" t="s">
        <v>905</v>
      </c>
      <c r="H507" s="182" t="s">
        <v>1504</v>
      </c>
      <c r="I507" s="170">
        <v>45160.472916666666</v>
      </c>
      <c r="J507" s="169" t="s">
        <v>1505</v>
      </c>
      <c r="K507" s="174">
        <v>45160.481249999997</v>
      </c>
      <c r="L507" s="171">
        <v>45160</v>
      </c>
      <c r="M507" s="177">
        <v>0.48124999999708962</v>
      </c>
      <c r="N507" s="169" t="s">
        <v>1506</v>
      </c>
      <c r="O507" s="169" t="s">
        <v>1507</v>
      </c>
      <c r="P507" s="172">
        <v>104</v>
      </c>
      <c r="Q507" s="172">
        <v>205.8</v>
      </c>
      <c r="R507" s="238" t="s">
        <v>2540</v>
      </c>
      <c r="S507" s="227" t="s">
        <v>2531</v>
      </c>
    </row>
    <row r="508" spans="1:19" x14ac:dyDescent="0.3">
      <c r="A508" s="154">
        <v>46</v>
      </c>
      <c r="B508" s="154" t="s">
        <v>2433</v>
      </c>
      <c r="C508" s="143">
        <f t="shared" si="34"/>
        <v>46</v>
      </c>
      <c r="D508" s="169" t="s">
        <v>1503</v>
      </c>
      <c r="E508" s="182" t="s">
        <v>2403</v>
      </c>
      <c r="F508" s="182" t="s">
        <v>904</v>
      </c>
      <c r="G508" s="182" t="s">
        <v>905</v>
      </c>
      <c r="H508" s="182" t="s">
        <v>1504</v>
      </c>
      <c r="I508" s="170">
        <v>45160.472916666666</v>
      </c>
      <c r="J508" s="169" t="s">
        <v>1508</v>
      </c>
      <c r="K508" s="174">
        <v>45160.489583333336</v>
      </c>
      <c r="L508" s="171">
        <v>45160</v>
      </c>
      <c r="M508" s="177">
        <v>0.48958333333575865</v>
      </c>
      <c r="N508" s="169" t="s">
        <v>1509</v>
      </c>
      <c r="O508" s="169" t="s">
        <v>1510</v>
      </c>
      <c r="P508" s="172">
        <v>101</v>
      </c>
      <c r="Q508" s="172">
        <v>188.5</v>
      </c>
      <c r="R508" s="219"/>
      <c r="S508" s="219"/>
    </row>
    <row r="509" spans="1:19" x14ac:dyDescent="0.3">
      <c r="A509" s="154">
        <v>46</v>
      </c>
      <c r="B509" s="154" t="s">
        <v>2433</v>
      </c>
      <c r="C509" s="143">
        <f t="shared" si="34"/>
        <v>46</v>
      </c>
      <c r="D509" s="169" t="s">
        <v>1503</v>
      </c>
      <c r="E509" s="182" t="s">
        <v>2403</v>
      </c>
      <c r="F509" s="182" t="s">
        <v>904</v>
      </c>
      <c r="G509" s="182" t="s">
        <v>905</v>
      </c>
      <c r="H509" s="182" t="s">
        <v>1504</v>
      </c>
      <c r="I509" s="170">
        <v>45160.472916666666</v>
      </c>
      <c r="J509" s="169" t="s">
        <v>1511</v>
      </c>
      <c r="K509" s="174">
        <v>45160.615972222222</v>
      </c>
      <c r="L509" s="171">
        <v>45160</v>
      </c>
      <c r="M509" s="177">
        <v>0.61597222222189885</v>
      </c>
      <c r="N509" s="169" t="s">
        <v>1512</v>
      </c>
      <c r="O509" s="169" t="s">
        <v>1513</v>
      </c>
      <c r="P509" s="172">
        <v>97</v>
      </c>
      <c r="Q509" s="172">
        <v>152.19999999999999</v>
      </c>
      <c r="R509" s="219"/>
      <c r="S509" s="219"/>
    </row>
    <row r="510" spans="1:19" x14ac:dyDescent="0.3">
      <c r="A510" s="154">
        <v>46</v>
      </c>
      <c r="B510" s="154" t="s">
        <v>2433</v>
      </c>
      <c r="C510" s="143">
        <f t="shared" si="34"/>
        <v>46</v>
      </c>
      <c r="D510" s="169" t="s">
        <v>1503</v>
      </c>
      <c r="E510" s="182" t="s">
        <v>2403</v>
      </c>
      <c r="F510" s="182" t="s">
        <v>904</v>
      </c>
      <c r="G510" s="182" t="s">
        <v>905</v>
      </c>
      <c r="H510" s="182" t="s">
        <v>1504</v>
      </c>
      <c r="I510" s="170">
        <v>45160.472916666666</v>
      </c>
      <c r="J510" s="169" t="s">
        <v>1521</v>
      </c>
      <c r="K510" s="174">
        <v>45160.472916666666</v>
      </c>
      <c r="L510" s="171">
        <v>45160</v>
      </c>
      <c r="M510" s="177">
        <v>0.47291666666569654</v>
      </c>
      <c r="N510" s="169" t="s">
        <v>1522</v>
      </c>
      <c r="O510" s="169" t="s">
        <v>1523</v>
      </c>
      <c r="P510" s="172">
        <v>92</v>
      </c>
      <c r="Q510" s="172">
        <v>133.1</v>
      </c>
      <c r="R510" s="219"/>
      <c r="S510" s="219"/>
    </row>
    <row r="511" spans="1:19" x14ac:dyDescent="0.3">
      <c r="A511" s="154">
        <v>46</v>
      </c>
      <c r="B511" s="154" t="s">
        <v>2433</v>
      </c>
      <c r="C511" s="143">
        <f t="shared" si="34"/>
        <v>46</v>
      </c>
      <c r="D511" s="169" t="s">
        <v>1503</v>
      </c>
      <c r="E511" s="182" t="s">
        <v>2403</v>
      </c>
      <c r="F511" s="182" t="s">
        <v>904</v>
      </c>
      <c r="G511" s="182" t="s">
        <v>905</v>
      </c>
      <c r="H511" s="182" t="s">
        <v>1504</v>
      </c>
      <c r="I511" s="170">
        <v>45160.472916666666</v>
      </c>
      <c r="J511" s="169" t="s">
        <v>1536</v>
      </c>
      <c r="K511" s="174">
        <v>45162.49722222222</v>
      </c>
      <c r="L511" s="171">
        <v>45162</v>
      </c>
      <c r="M511" s="177">
        <v>0.49722222222044365</v>
      </c>
      <c r="N511" s="169" t="s">
        <v>1537</v>
      </c>
      <c r="O511" s="169" t="s">
        <v>1538</v>
      </c>
      <c r="P511" s="172">
        <v>102</v>
      </c>
      <c r="Q511" s="172">
        <v>209.6</v>
      </c>
      <c r="R511" s="219"/>
      <c r="S511" s="219"/>
    </row>
    <row r="512" spans="1:19" x14ac:dyDescent="0.3">
      <c r="A512" s="154">
        <v>46</v>
      </c>
      <c r="B512" s="154" t="s">
        <v>2433</v>
      </c>
      <c r="C512" s="143">
        <f t="shared" si="34"/>
        <v>46</v>
      </c>
      <c r="D512" s="169" t="s">
        <v>1503</v>
      </c>
      <c r="E512" s="182" t="s">
        <v>2403</v>
      </c>
      <c r="F512" s="182" t="s">
        <v>904</v>
      </c>
      <c r="G512" s="182" t="s">
        <v>905</v>
      </c>
      <c r="H512" s="182" t="s">
        <v>1504</v>
      </c>
      <c r="I512" s="170">
        <v>45160.472916666666</v>
      </c>
      <c r="J512" s="169" t="s">
        <v>1542</v>
      </c>
      <c r="K512" s="174">
        <v>45162.418055555558</v>
      </c>
      <c r="L512" s="171">
        <v>45162</v>
      </c>
      <c r="M512" s="177">
        <v>0.4180555555576575</v>
      </c>
      <c r="N512" s="169" t="s">
        <v>1543</v>
      </c>
      <c r="O512" s="169" t="s">
        <v>1544</v>
      </c>
      <c r="P512" s="172">
        <v>92</v>
      </c>
      <c r="Q512" s="172">
        <v>120.7</v>
      </c>
      <c r="R512" s="219"/>
      <c r="S512" s="219"/>
    </row>
    <row r="513" spans="1:19" x14ac:dyDescent="0.3">
      <c r="A513" s="154">
        <v>46</v>
      </c>
      <c r="B513" s="154" t="s">
        <v>2433</v>
      </c>
      <c r="C513" s="143">
        <f t="shared" si="34"/>
        <v>46</v>
      </c>
      <c r="D513" s="169" t="s">
        <v>1503</v>
      </c>
      <c r="E513" s="182" t="s">
        <v>2403</v>
      </c>
      <c r="F513" s="182" t="s">
        <v>904</v>
      </c>
      <c r="G513" s="182" t="s">
        <v>905</v>
      </c>
      <c r="H513" s="182" t="s">
        <v>1504</v>
      </c>
      <c r="I513" s="170">
        <v>45160.472916666666</v>
      </c>
      <c r="J513" s="169" t="s">
        <v>1545</v>
      </c>
      <c r="K513" s="174">
        <v>45162.48333333333</v>
      </c>
      <c r="L513" s="171">
        <v>45162</v>
      </c>
      <c r="M513" s="177">
        <v>0.48333333332993789</v>
      </c>
      <c r="N513" s="169" t="s">
        <v>1546</v>
      </c>
      <c r="O513" s="169" t="s">
        <v>1547</v>
      </c>
      <c r="P513" s="172">
        <v>94</v>
      </c>
      <c r="Q513" s="172">
        <v>116.3</v>
      </c>
      <c r="R513" s="220"/>
      <c r="S513" s="220"/>
    </row>
    <row r="514" spans="1:19" x14ac:dyDescent="0.3">
      <c r="A514" s="154">
        <v>46</v>
      </c>
      <c r="B514" s="154" t="s">
        <v>2433</v>
      </c>
      <c r="C514" s="143">
        <f t="shared" si="34"/>
        <v>47</v>
      </c>
      <c r="D514" s="169" t="s">
        <v>1503</v>
      </c>
      <c r="E514" s="182" t="s">
        <v>2404</v>
      </c>
      <c r="F514" s="182" t="s">
        <v>904</v>
      </c>
      <c r="G514" s="182" t="s">
        <v>905</v>
      </c>
      <c r="H514" s="182" t="s">
        <v>1564</v>
      </c>
      <c r="I514" s="170">
        <v>45159.444444444445</v>
      </c>
      <c r="J514" s="169" t="s">
        <v>1565</v>
      </c>
      <c r="K514" s="174">
        <v>45159.444444444445</v>
      </c>
      <c r="L514" s="171">
        <v>45159</v>
      </c>
      <c r="M514" s="177">
        <v>0.44444444444525288</v>
      </c>
      <c r="N514" s="169" t="s">
        <v>1566</v>
      </c>
      <c r="O514" s="169" t="s">
        <v>1567</v>
      </c>
      <c r="P514" s="172">
        <v>90</v>
      </c>
      <c r="Q514" s="172">
        <v>97</v>
      </c>
      <c r="R514" s="238" t="s">
        <v>2541</v>
      </c>
      <c r="S514" s="227" t="s">
        <v>2531</v>
      </c>
    </row>
    <row r="515" spans="1:19" x14ac:dyDescent="0.3">
      <c r="A515" s="154">
        <v>46</v>
      </c>
      <c r="B515" s="154" t="s">
        <v>2433</v>
      </c>
      <c r="C515" s="143">
        <f t="shared" si="34"/>
        <v>47</v>
      </c>
      <c r="D515" s="169" t="s">
        <v>1503</v>
      </c>
      <c r="E515" s="182" t="s">
        <v>2404</v>
      </c>
      <c r="F515" s="182" t="s">
        <v>904</v>
      </c>
      <c r="G515" s="182" t="s">
        <v>905</v>
      </c>
      <c r="H515" s="182" t="s">
        <v>1564</v>
      </c>
      <c r="I515" s="170">
        <v>45159.444444444445</v>
      </c>
      <c r="J515" s="169" t="s">
        <v>1568</v>
      </c>
      <c r="K515" s="174">
        <v>45159.496527777781</v>
      </c>
      <c r="L515" s="171">
        <v>45159</v>
      </c>
      <c r="M515" s="177">
        <v>0.49652777778101154</v>
      </c>
      <c r="N515" s="169" t="s">
        <v>1569</v>
      </c>
      <c r="O515" s="169" t="s">
        <v>1570</v>
      </c>
      <c r="P515" s="172">
        <v>99</v>
      </c>
      <c r="Q515" s="172">
        <v>177.6</v>
      </c>
      <c r="R515" s="219"/>
      <c r="S515" s="219"/>
    </row>
    <row r="516" spans="1:19" x14ac:dyDescent="0.3">
      <c r="A516" s="154">
        <v>46</v>
      </c>
      <c r="B516" s="154" t="s">
        <v>2433</v>
      </c>
      <c r="C516" s="143">
        <f t="shared" si="34"/>
        <v>47</v>
      </c>
      <c r="D516" s="169" t="s">
        <v>1503</v>
      </c>
      <c r="E516" s="182" t="s">
        <v>2404</v>
      </c>
      <c r="F516" s="182" t="s">
        <v>904</v>
      </c>
      <c r="G516" s="182" t="s">
        <v>905</v>
      </c>
      <c r="H516" s="182" t="s">
        <v>1564</v>
      </c>
      <c r="I516" s="170">
        <v>45159.444444444445</v>
      </c>
      <c r="J516" s="169" t="s">
        <v>1571</v>
      </c>
      <c r="K516" s="174">
        <v>45159.496527777781</v>
      </c>
      <c r="L516" s="171">
        <v>45159</v>
      </c>
      <c r="M516" s="177">
        <v>0.49652777778101154</v>
      </c>
      <c r="N516" s="169" t="s">
        <v>1572</v>
      </c>
      <c r="O516" s="169" t="s">
        <v>1573</v>
      </c>
      <c r="P516" s="172">
        <v>95</v>
      </c>
      <c r="Q516" s="172">
        <v>126.4</v>
      </c>
      <c r="R516" s="219"/>
      <c r="S516" s="219"/>
    </row>
    <row r="517" spans="1:19" x14ac:dyDescent="0.3">
      <c r="A517" s="154">
        <v>46</v>
      </c>
      <c r="B517" s="154" t="s">
        <v>2433</v>
      </c>
      <c r="C517" s="143">
        <f t="shared" si="34"/>
        <v>47</v>
      </c>
      <c r="D517" s="169" t="s">
        <v>1503</v>
      </c>
      <c r="E517" s="182" t="s">
        <v>2404</v>
      </c>
      <c r="F517" s="182" t="s">
        <v>904</v>
      </c>
      <c r="G517" s="182" t="s">
        <v>905</v>
      </c>
      <c r="H517" s="182" t="s">
        <v>1564</v>
      </c>
      <c r="I517" s="170">
        <v>45159.444444444445</v>
      </c>
      <c r="J517" s="169" t="s">
        <v>1574</v>
      </c>
      <c r="K517" s="174">
        <v>45160.615972222222</v>
      </c>
      <c r="L517" s="171">
        <v>45160</v>
      </c>
      <c r="M517" s="177">
        <v>0.61597222222189885</v>
      </c>
      <c r="N517" s="169" t="s">
        <v>1575</v>
      </c>
      <c r="O517" s="169" t="s">
        <v>1576</v>
      </c>
      <c r="P517" s="172">
        <v>102</v>
      </c>
      <c r="Q517" s="172">
        <v>194.5</v>
      </c>
      <c r="R517" s="219"/>
      <c r="S517" s="219"/>
    </row>
    <row r="518" spans="1:19" x14ac:dyDescent="0.3">
      <c r="A518" s="154">
        <v>46</v>
      </c>
      <c r="B518" s="154" t="s">
        <v>2433</v>
      </c>
      <c r="C518" s="143">
        <f t="shared" si="34"/>
        <v>47</v>
      </c>
      <c r="D518" s="169" t="s">
        <v>1503</v>
      </c>
      <c r="E518" s="182" t="s">
        <v>2404</v>
      </c>
      <c r="F518" s="182" t="s">
        <v>904</v>
      </c>
      <c r="G518" s="182" t="s">
        <v>905</v>
      </c>
      <c r="H518" s="182" t="s">
        <v>1564</v>
      </c>
      <c r="I518" s="170">
        <v>45159.444444444445</v>
      </c>
      <c r="J518" s="169" t="s">
        <v>1577</v>
      </c>
      <c r="K518" s="174">
        <v>45160.622916666667</v>
      </c>
      <c r="L518" s="171">
        <v>45160</v>
      </c>
      <c r="M518" s="177">
        <v>0.62291666666715173</v>
      </c>
      <c r="N518" s="169" t="s">
        <v>1578</v>
      </c>
      <c r="O518" s="169" t="s">
        <v>1579</v>
      </c>
      <c r="P518" s="172">
        <v>92</v>
      </c>
      <c r="Q518" s="172">
        <v>127.7</v>
      </c>
      <c r="R518" s="219"/>
      <c r="S518" s="219"/>
    </row>
    <row r="519" spans="1:19" x14ac:dyDescent="0.3">
      <c r="A519" s="154">
        <v>46</v>
      </c>
      <c r="B519" s="154" t="s">
        <v>2433</v>
      </c>
      <c r="C519" s="143">
        <f t="shared" si="34"/>
        <v>47</v>
      </c>
      <c r="D519" s="169" t="s">
        <v>1503</v>
      </c>
      <c r="E519" s="182" t="s">
        <v>2404</v>
      </c>
      <c r="F519" s="182" t="s">
        <v>904</v>
      </c>
      <c r="G519" s="182" t="s">
        <v>905</v>
      </c>
      <c r="H519" s="182" t="s">
        <v>1564</v>
      </c>
      <c r="I519" s="170">
        <v>45159.444444444445</v>
      </c>
      <c r="J519" s="169" t="s">
        <v>1599</v>
      </c>
      <c r="K519" s="174">
        <v>45162.5</v>
      </c>
      <c r="L519" s="171">
        <v>45162</v>
      </c>
      <c r="M519" s="177">
        <v>0.5</v>
      </c>
      <c r="N519" s="169" t="s">
        <v>1600</v>
      </c>
      <c r="O519" s="169" t="s">
        <v>1601</v>
      </c>
      <c r="P519" s="172">
        <v>110</v>
      </c>
      <c r="Q519" s="172">
        <v>219</v>
      </c>
      <c r="R519" s="219"/>
      <c r="S519" s="219"/>
    </row>
    <row r="520" spans="1:19" x14ac:dyDescent="0.3">
      <c r="A520" s="154">
        <v>46</v>
      </c>
      <c r="B520" s="154" t="s">
        <v>2433</v>
      </c>
      <c r="C520" s="143">
        <f t="shared" si="34"/>
        <v>47</v>
      </c>
      <c r="D520" s="169" t="s">
        <v>1503</v>
      </c>
      <c r="E520" s="182" t="s">
        <v>2404</v>
      </c>
      <c r="F520" s="182" t="s">
        <v>904</v>
      </c>
      <c r="G520" s="182" t="s">
        <v>905</v>
      </c>
      <c r="H520" s="182" t="s">
        <v>1564</v>
      </c>
      <c r="I520" s="170">
        <v>45159.444444444445</v>
      </c>
      <c r="J520" s="169" t="s">
        <v>1605</v>
      </c>
      <c r="K520" s="174">
        <v>45162.368055555555</v>
      </c>
      <c r="L520" s="171">
        <v>45162</v>
      </c>
      <c r="M520" s="177">
        <v>0.36805555555474712</v>
      </c>
      <c r="N520" s="169" t="s">
        <v>1606</v>
      </c>
      <c r="O520" s="169" t="s">
        <v>1607</v>
      </c>
      <c r="P520" s="172">
        <v>101</v>
      </c>
      <c r="Q520" s="172">
        <v>168.3</v>
      </c>
      <c r="R520" s="220"/>
      <c r="S520" s="220"/>
    </row>
    <row r="521" spans="1:19" x14ac:dyDescent="0.3">
      <c r="A521" s="154">
        <v>46</v>
      </c>
      <c r="B521" s="154" t="s">
        <v>2433</v>
      </c>
      <c r="C521" s="143">
        <f t="shared" si="34"/>
        <v>48</v>
      </c>
      <c r="D521" s="169" t="s">
        <v>1503</v>
      </c>
      <c r="E521" s="182" t="s">
        <v>2403</v>
      </c>
      <c r="F521" s="182" t="s">
        <v>922</v>
      </c>
      <c r="G521" s="182" t="s">
        <v>923</v>
      </c>
      <c r="H521" s="182" t="s">
        <v>1548</v>
      </c>
      <c r="I521" s="170">
        <v>45159.444444444445</v>
      </c>
      <c r="J521" s="169" t="s">
        <v>1505</v>
      </c>
      <c r="K521" s="174">
        <v>45160.481249999997</v>
      </c>
      <c r="L521" s="171">
        <v>45160</v>
      </c>
      <c r="M521" s="177">
        <v>0.48124999999708962</v>
      </c>
      <c r="N521" s="169" t="s">
        <v>1549</v>
      </c>
      <c r="O521" s="169" t="s">
        <v>1507</v>
      </c>
      <c r="P521" s="172">
        <v>104</v>
      </c>
      <c r="Q521" s="172">
        <v>205.8</v>
      </c>
      <c r="R521" s="238" t="s">
        <v>2542</v>
      </c>
      <c r="S521" s="227" t="s">
        <v>2531</v>
      </c>
    </row>
    <row r="522" spans="1:19" x14ac:dyDescent="0.3">
      <c r="A522" s="154">
        <v>46</v>
      </c>
      <c r="B522" s="154" t="s">
        <v>2433</v>
      </c>
      <c r="C522" s="143">
        <f t="shared" si="34"/>
        <v>48</v>
      </c>
      <c r="D522" s="169" t="s">
        <v>1503</v>
      </c>
      <c r="E522" s="182" t="s">
        <v>2403</v>
      </c>
      <c r="F522" s="182" t="s">
        <v>922</v>
      </c>
      <c r="G522" s="182" t="s">
        <v>923</v>
      </c>
      <c r="H522" s="182" t="s">
        <v>1548</v>
      </c>
      <c r="I522" s="170">
        <v>45159.444444444445</v>
      </c>
      <c r="J522" s="169" t="s">
        <v>1508</v>
      </c>
      <c r="K522" s="174">
        <v>45160.489583333336</v>
      </c>
      <c r="L522" s="171">
        <v>45160</v>
      </c>
      <c r="M522" s="177">
        <v>0.48958333333575865</v>
      </c>
      <c r="N522" s="169" t="s">
        <v>1550</v>
      </c>
      <c r="O522" s="169" t="s">
        <v>1510</v>
      </c>
      <c r="P522" s="172">
        <v>101</v>
      </c>
      <c r="Q522" s="172">
        <v>188.5</v>
      </c>
      <c r="R522" s="219"/>
      <c r="S522" s="219"/>
    </row>
    <row r="523" spans="1:19" x14ac:dyDescent="0.3">
      <c r="A523" s="154">
        <v>46</v>
      </c>
      <c r="B523" s="154" t="s">
        <v>2433</v>
      </c>
      <c r="C523" s="143">
        <f t="shared" si="34"/>
        <v>48</v>
      </c>
      <c r="D523" s="169" t="s">
        <v>1503</v>
      </c>
      <c r="E523" s="182" t="s">
        <v>2403</v>
      </c>
      <c r="F523" s="182" t="s">
        <v>922</v>
      </c>
      <c r="G523" s="182" t="s">
        <v>923</v>
      </c>
      <c r="H523" s="182" t="s">
        <v>1548</v>
      </c>
      <c r="I523" s="170">
        <v>45159.444444444445</v>
      </c>
      <c r="J523" s="169" t="s">
        <v>1511</v>
      </c>
      <c r="K523" s="174">
        <v>45160.615972222222</v>
      </c>
      <c r="L523" s="171">
        <v>45160</v>
      </c>
      <c r="M523" s="177">
        <v>0.61597222222189885</v>
      </c>
      <c r="N523" s="169" t="s">
        <v>1551</v>
      </c>
      <c r="O523" s="169" t="s">
        <v>1513</v>
      </c>
      <c r="P523" s="172">
        <v>97</v>
      </c>
      <c r="Q523" s="172">
        <v>152.19999999999999</v>
      </c>
      <c r="R523" s="219"/>
      <c r="S523" s="219"/>
    </row>
    <row r="524" spans="1:19" x14ac:dyDescent="0.3">
      <c r="A524" s="154">
        <v>46</v>
      </c>
      <c r="B524" s="154" t="s">
        <v>2433</v>
      </c>
      <c r="C524" s="143">
        <f t="shared" ref="C524:C529" si="35">IF(H524=H523,C523,C523+1)</f>
        <v>48</v>
      </c>
      <c r="D524" s="169" t="s">
        <v>1503</v>
      </c>
      <c r="E524" s="182" t="s">
        <v>2403</v>
      </c>
      <c r="F524" s="182" t="s">
        <v>922</v>
      </c>
      <c r="G524" s="182" t="s">
        <v>923</v>
      </c>
      <c r="H524" s="182" t="s">
        <v>1548</v>
      </c>
      <c r="I524" s="170">
        <v>45159.444444444445</v>
      </c>
      <c r="J524" s="169" t="s">
        <v>1521</v>
      </c>
      <c r="K524" s="174">
        <v>45160.472916666666</v>
      </c>
      <c r="L524" s="171">
        <v>45160</v>
      </c>
      <c r="M524" s="177">
        <v>0.47291666666569654</v>
      </c>
      <c r="N524" s="169" t="s">
        <v>1555</v>
      </c>
      <c r="O524" s="169" t="s">
        <v>1523</v>
      </c>
      <c r="P524" s="172">
        <v>92</v>
      </c>
      <c r="Q524" s="172">
        <v>133.1</v>
      </c>
      <c r="R524" s="219"/>
      <c r="S524" s="219"/>
    </row>
    <row r="525" spans="1:19" x14ac:dyDescent="0.3">
      <c r="A525" s="154">
        <v>46</v>
      </c>
      <c r="B525" s="154" t="s">
        <v>2433</v>
      </c>
      <c r="C525" s="143">
        <f t="shared" si="35"/>
        <v>48</v>
      </c>
      <c r="D525" s="169" t="s">
        <v>1503</v>
      </c>
      <c r="E525" s="182" t="s">
        <v>2403</v>
      </c>
      <c r="F525" s="182" t="s">
        <v>922</v>
      </c>
      <c r="G525" s="182" t="s">
        <v>923</v>
      </c>
      <c r="H525" s="182" t="s">
        <v>1548</v>
      </c>
      <c r="I525" s="170">
        <v>45159.444444444445</v>
      </c>
      <c r="J525" s="169" t="s">
        <v>1536</v>
      </c>
      <c r="K525" s="174">
        <v>45162.49722222222</v>
      </c>
      <c r="L525" s="171">
        <v>45162</v>
      </c>
      <c r="M525" s="177">
        <v>0.49722222222044365</v>
      </c>
      <c r="N525" s="169" t="s">
        <v>1560</v>
      </c>
      <c r="O525" s="169" t="s">
        <v>1538</v>
      </c>
      <c r="P525" s="172">
        <v>102</v>
      </c>
      <c r="Q525" s="172">
        <v>209.6</v>
      </c>
      <c r="R525" s="219"/>
      <c r="S525" s="219"/>
    </row>
    <row r="526" spans="1:19" x14ac:dyDescent="0.3">
      <c r="A526" s="154">
        <v>46</v>
      </c>
      <c r="B526" s="154" t="s">
        <v>2433</v>
      </c>
      <c r="C526" s="143">
        <f t="shared" si="35"/>
        <v>48</v>
      </c>
      <c r="D526" s="169" t="s">
        <v>1503</v>
      </c>
      <c r="E526" s="182" t="s">
        <v>2403</v>
      </c>
      <c r="F526" s="182" t="s">
        <v>922</v>
      </c>
      <c r="G526" s="182" t="s">
        <v>923</v>
      </c>
      <c r="H526" s="182" t="s">
        <v>1548</v>
      </c>
      <c r="I526" s="170">
        <v>45159.444444444445</v>
      </c>
      <c r="J526" s="169" t="s">
        <v>1542</v>
      </c>
      <c r="K526" s="174">
        <v>45162.418055555558</v>
      </c>
      <c r="L526" s="171">
        <v>45162</v>
      </c>
      <c r="M526" s="177">
        <v>0.4180555555576575</v>
      </c>
      <c r="N526" s="169" t="s">
        <v>1562</v>
      </c>
      <c r="O526" s="169" t="s">
        <v>1544</v>
      </c>
      <c r="P526" s="172">
        <v>92</v>
      </c>
      <c r="Q526" s="172">
        <v>120.7</v>
      </c>
      <c r="R526" s="219"/>
      <c r="S526" s="219"/>
    </row>
    <row r="527" spans="1:19" x14ac:dyDescent="0.3">
      <c r="A527" s="154">
        <v>46</v>
      </c>
      <c r="B527" s="154" t="s">
        <v>2433</v>
      </c>
      <c r="C527" s="143">
        <f t="shared" si="35"/>
        <v>48</v>
      </c>
      <c r="D527" s="169" t="s">
        <v>1503</v>
      </c>
      <c r="E527" s="182" t="s">
        <v>2403</v>
      </c>
      <c r="F527" s="182" t="s">
        <v>922</v>
      </c>
      <c r="G527" s="182" t="s">
        <v>923</v>
      </c>
      <c r="H527" s="182" t="s">
        <v>1548</v>
      </c>
      <c r="I527" s="170">
        <v>45159.444444444445</v>
      </c>
      <c r="J527" s="169" t="s">
        <v>1545</v>
      </c>
      <c r="K527" s="174">
        <v>45162.48333333333</v>
      </c>
      <c r="L527" s="171">
        <v>45162</v>
      </c>
      <c r="M527" s="177">
        <v>0.48333333332993789</v>
      </c>
      <c r="N527" s="169" t="s">
        <v>1563</v>
      </c>
      <c r="O527" s="169" t="s">
        <v>1547</v>
      </c>
      <c r="P527" s="172">
        <v>94</v>
      </c>
      <c r="Q527" s="172">
        <v>116.3</v>
      </c>
      <c r="R527" s="219"/>
      <c r="S527" s="219"/>
    </row>
    <row r="528" spans="1:19" x14ac:dyDescent="0.3">
      <c r="A528" s="154">
        <v>46</v>
      </c>
      <c r="B528" s="154" t="s">
        <v>2433</v>
      </c>
      <c r="C528" s="143">
        <f t="shared" si="35"/>
        <v>48</v>
      </c>
      <c r="D528" s="169" t="s">
        <v>1503</v>
      </c>
      <c r="E528" s="182" t="s">
        <v>2404</v>
      </c>
      <c r="F528" s="182" t="s">
        <v>922</v>
      </c>
      <c r="G528" s="182" t="s">
        <v>923</v>
      </c>
      <c r="H528" s="182" t="s">
        <v>1548</v>
      </c>
      <c r="I528" s="170">
        <v>45159.444444444445</v>
      </c>
      <c r="J528" s="169" t="s">
        <v>1565</v>
      </c>
      <c r="K528" s="174">
        <v>45159.444444444445</v>
      </c>
      <c r="L528" s="171">
        <v>45159</v>
      </c>
      <c r="M528" s="177">
        <v>0.44444444444525288</v>
      </c>
      <c r="N528" s="169" t="s">
        <v>1608</v>
      </c>
      <c r="O528" s="169" t="s">
        <v>1567</v>
      </c>
      <c r="P528" s="172">
        <v>90</v>
      </c>
      <c r="Q528" s="172">
        <v>97</v>
      </c>
      <c r="R528" s="219"/>
      <c r="S528" s="219"/>
    </row>
    <row r="529" spans="1:19" x14ac:dyDescent="0.3">
      <c r="A529" s="154">
        <v>46</v>
      </c>
      <c r="B529" s="154" t="s">
        <v>2433</v>
      </c>
      <c r="C529" s="143">
        <f t="shared" si="35"/>
        <v>48</v>
      </c>
      <c r="D529" s="169" t="s">
        <v>1503</v>
      </c>
      <c r="E529" s="182" t="s">
        <v>2404</v>
      </c>
      <c r="F529" s="182" t="s">
        <v>922</v>
      </c>
      <c r="G529" s="182" t="s">
        <v>923</v>
      </c>
      <c r="H529" s="182" t="s">
        <v>1548</v>
      </c>
      <c r="I529" s="170">
        <v>45159.444444444445</v>
      </c>
      <c r="J529" s="169" t="s">
        <v>1568</v>
      </c>
      <c r="K529" s="174">
        <v>45159.496527777781</v>
      </c>
      <c r="L529" s="171">
        <v>45159</v>
      </c>
      <c r="M529" s="177">
        <v>0.49652777778101154</v>
      </c>
      <c r="N529" s="169" t="s">
        <v>1609</v>
      </c>
      <c r="O529" s="169" t="s">
        <v>1570</v>
      </c>
      <c r="P529" s="172">
        <v>99</v>
      </c>
      <c r="Q529" s="172">
        <v>177.6</v>
      </c>
      <c r="R529" s="219"/>
      <c r="S529" s="219"/>
    </row>
    <row r="530" spans="1:19" x14ac:dyDescent="0.3">
      <c r="A530" s="154">
        <v>46</v>
      </c>
      <c r="B530" s="154" t="s">
        <v>2433</v>
      </c>
      <c r="C530" s="143">
        <f t="shared" ref="C530:C583" si="36">IF(H530=H529,C529,C529+1)</f>
        <v>48</v>
      </c>
      <c r="D530" s="169" t="s">
        <v>1503</v>
      </c>
      <c r="E530" s="182" t="s">
        <v>2404</v>
      </c>
      <c r="F530" s="182" t="s">
        <v>922</v>
      </c>
      <c r="G530" s="182" t="s">
        <v>923</v>
      </c>
      <c r="H530" s="182" t="s">
        <v>1548</v>
      </c>
      <c r="I530" s="170">
        <v>45159.444444444445</v>
      </c>
      <c r="J530" s="169" t="s">
        <v>1571</v>
      </c>
      <c r="K530" s="174">
        <v>45159.496527777781</v>
      </c>
      <c r="L530" s="171">
        <v>45159</v>
      </c>
      <c r="M530" s="177">
        <v>0.49652777778101154</v>
      </c>
      <c r="N530" s="169" t="s">
        <v>1610</v>
      </c>
      <c r="O530" s="169" t="s">
        <v>1573</v>
      </c>
      <c r="P530" s="172">
        <v>95</v>
      </c>
      <c r="Q530" s="172">
        <v>126.4</v>
      </c>
      <c r="R530" s="219"/>
      <c r="S530" s="219"/>
    </row>
    <row r="531" spans="1:19" x14ac:dyDescent="0.3">
      <c r="A531" s="154">
        <v>46</v>
      </c>
      <c r="B531" s="154" t="s">
        <v>2433</v>
      </c>
      <c r="C531" s="143">
        <f t="shared" si="36"/>
        <v>48</v>
      </c>
      <c r="D531" s="169" t="s">
        <v>1503</v>
      </c>
      <c r="E531" s="182" t="s">
        <v>2404</v>
      </c>
      <c r="F531" s="182" t="s">
        <v>922</v>
      </c>
      <c r="G531" s="182" t="s">
        <v>923</v>
      </c>
      <c r="H531" s="182" t="s">
        <v>1548</v>
      </c>
      <c r="I531" s="170">
        <v>45159.444444444445</v>
      </c>
      <c r="J531" s="169" t="s">
        <v>1574</v>
      </c>
      <c r="K531" s="174">
        <v>45160.615972222222</v>
      </c>
      <c r="L531" s="171">
        <v>45160</v>
      </c>
      <c r="M531" s="177">
        <v>0.61597222222189885</v>
      </c>
      <c r="N531" s="169" t="s">
        <v>1611</v>
      </c>
      <c r="O531" s="169" t="s">
        <v>1576</v>
      </c>
      <c r="P531" s="172">
        <v>102</v>
      </c>
      <c r="Q531" s="172">
        <v>194.5</v>
      </c>
      <c r="R531" s="219"/>
      <c r="S531" s="219"/>
    </row>
    <row r="532" spans="1:19" x14ac:dyDescent="0.3">
      <c r="A532" s="154">
        <v>46</v>
      </c>
      <c r="B532" s="154" t="s">
        <v>2433</v>
      </c>
      <c r="C532" s="143">
        <f t="shared" si="36"/>
        <v>48</v>
      </c>
      <c r="D532" s="169" t="s">
        <v>1503</v>
      </c>
      <c r="E532" s="182" t="s">
        <v>2404</v>
      </c>
      <c r="F532" s="182" t="s">
        <v>922</v>
      </c>
      <c r="G532" s="182" t="s">
        <v>923</v>
      </c>
      <c r="H532" s="182" t="s">
        <v>1548</v>
      </c>
      <c r="I532" s="170">
        <v>45159.444444444445</v>
      </c>
      <c r="J532" s="169" t="s">
        <v>1577</v>
      </c>
      <c r="K532" s="174">
        <v>45160.622916666667</v>
      </c>
      <c r="L532" s="171">
        <v>45160</v>
      </c>
      <c r="M532" s="177">
        <v>0.62291666666715173</v>
      </c>
      <c r="N532" s="169" t="s">
        <v>1612</v>
      </c>
      <c r="O532" s="169" t="s">
        <v>1579</v>
      </c>
      <c r="P532" s="172">
        <v>92</v>
      </c>
      <c r="Q532" s="172">
        <v>127.7</v>
      </c>
      <c r="R532" s="219"/>
      <c r="S532" s="219"/>
    </row>
    <row r="533" spans="1:19" x14ac:dyDescent="0.3">
      <c r="A533" s="154">
        <v>46</v>
      </c>
      <c r="B533" s="154" t="s">
        <v>2433</v>
      </c>
      <c r="C533" s="143">
        <f t="shared" si="36"/>
        <v>48</v>
      </c>
      <c r="D533" s="169" t="s">
        <v>1503</v>
      </c>
      <c r="E533" s="182" t="s">
        <v>2404</v>
      </c>
      <c r="F533" s="182" t="s">
        <v>922</v>
      </c>
      <c r="G533" s="182" t="s">
        <v>923</v>
      </c>
      <c r="H533" s="182" t="s">
        <v>1548</v>
      </c>
      <c r="I533" s="170">
        <v>45159.444444444445</v>
      </c>
      <c r="J533" s="169" t="s">
        <v>1599</v>
      </c>
      <c r="K533" s="174">
        <v>45162.5</v>
      </c>
      <c r="L533" s="171">
        <v>45162</v>
      </c>
      <c r="M533" s="177">
        <v>0.5</v>
      </c>
      <c r="N533" s="169" t="s">
        <v>1619</v>
      </c>
      <c r="O533" s="169" t="s">
        <v>1601</v>
      </c>
      <c r="P533" s="172">
        <v>110</v>
      </c>
      <c r="Q533" s="172">
        <v>219</v>
      </c>
      <c r="R533" s="219"/>
      <c r="S533" s="219"/>
    </row>
    <row r="534" spans="1:19" x14ac:dyDescent="0.3">
      <c r="A534" s="154">
        <v>46</v>
      </c>
      <c r="B534" s="154" t="s">
        <v>2433</v>
      </c>
      <c r="C534" s="143">
        <f t="shared" si="36"/>
        <v>48</v>
      </c>
      <c r="D534" s="169" t="s">
        <v>1503</v>
      </c>
      <c r="E534" s="182" t="s">
        <v>2404</v>
      </c>
      <c r="F534" s="182" t="s">
        <v>922</v>
      </c>
      <c r="G534" s="182" t="s">
        <v>923</v>
      </c>
      <c r="H534" s="182" t="s">
        <v>1548</v>
      </c>
      <c r="I534" s="170">
        <v>45159.444444444445</v>
      </c>
      <c r="J534" s="169" t="s">
        <v>1605</v>
      </c>
      <c r="K534" s="174">
        <v>45162.368055555555</v>
      </c>
      <c r="L534" s="171">
        <v>45162</v>
      </c>
      <c r="M534" s="177">
        <v>0.36805555555474712</v>
      </c>
      <c r="N534" s="169" t="s">
        <v>1621</v>
      </c>
      <c r="O534" s="169" t="s">
        <v>1607</v>
      </c>
      <c r="P534" s="172">
        <v>101</v>
      </c>
      <c r="Q534" s="172">
        <v>168.3</v>
      </c>
      <c r="R534" s="220"/>
      <c r="S534" s="220"/>
    </row>
    <row r="535" spans="1:19" x14ac:dyDescent="0.3">
      <c r="A535" s="154">
        <v>49</v>
      </c>
      <c r="B535" s="154" t="s">
        <v>2434</v>
      </c>
      <c r="C535" s="143">
        <f t="shared" si="36"/>
        <v>49</v>
      </c>
      <c r="D535" s="169" t="s">
        <v>1503</v>
      </c>
      <c r="E535" s="183" t="s">
        <v>2405</v>
      </c>
      <c r="F535" s="183" t="s">
        <v>904</v>
      </c>
      <c r="G535" s="183" t="s">
        <v>905</v>
      </c>
      <c r="H535" s="183" t="s">
        <v>1622</v>
      </c>
      <c r="I535" s="170">
        <v>45159.496527777781</v>
      </c>
      <c r="J535" s="169" t="s">
        <v>1623</v>
      </c>
      <c r="K535" s="174">
        <v>45159.496527777781</v>
      </c>
      <c r="L535" s="171">
        <v>45159</v>
      </c>
      <c r="M535" s="177">
        <v>0.49652777778101154</v>
      </c>
      <c r="N535" s="169" t="s">
        <v>1624</v>
      </c>
      <c r="O535" s="169" t="s">
        <v>1625</v>
      </c>
      <c r="P535" s="172">
        <v>103</v>
      </c>
      <c r="Q535" s="172">
        <v>181.5</v>
      </c>
      <c r="R535" s="235" t="s">
        <v>2543</v>
      </c>
      <c r="S535" s="224" t="s">
        <v>2531</v>
      </c>
    </row>
    <row r="536" spans="1:19" x14ac:dyDescent="0.3">
      <c r="A536" s="154">
        <v>49</v>
      </c>
      <c r="B536" s="154" t="s">
        <v>2434</v>
      </c>
      <c r="C536" s="143">
        <f t="shared" si="36"/>
        <v>49</v>
      </c>
      <c r="D536" s="169" t="s">
        <v>1503</v>
      </c>
      <c r="E536" s="183" t="s">
        <v>2405</v>
      </c>
      <c r="F536" s="183" t="s">
        <v>904</v>
      </c>
      <c r="G536" s="183" t="s">
        <v>905</v>
      </c>
      <c r="H536" s="183" t="s">
        <v>1622</v>
      </c>
      <c r="I536" s="170">
        <v>45159.496527777781</v>
      </c>
      <c r="J536" s="169" t="s">
        <v>1626</v>
      </c>
      <c r="K536" s="174">
        <v>45160.481249999997</v>
      </c>
      <c r="L536" s="171">
        <v>45160</v>
      </c>
      <c r="M536" s="177">
        <v>0.48124999999708962</v>
      </c>
      <c r="N536" s="169" t="s">
        <v>1627</v>
      </c>
      <c r="O536" s="169" t="s">
        <v>1628</v>
      </c>
      <c r="P536" s="172">
        <v>92</v>
      </c>
      <c r="Q536" s="172">
        <v>122.1</v>
      </c>
      <c r="R536" s="219"/>
      <c r="S536" s="219"/>
    </row>
    <row r="537" spans="1:19" x14ac:dyDescent="0.3">
      <c r="A537" s="154">
        <v>49</v>
      </c>
      <c r="B537" s="154" t="s">
        <v>2434</v>
      </c>
      <c r="C537" s="143">
        <f t="shared" si="36"/>
        <v>49</v>
      </c>
      <c r="D537" s="169" t="s">
        <v>1503</v>
      </c>
      <c r="E537" s="183" t="s">
        <v>2405</v>
      </c>
      <c r="F537" s="183" t="s">
        <v>904</v>
      </c>
      <c r="G537" s="183" t="s">
        <v>905</v>
      </c>
      <c r="H537" s="183" t="s">
        <v>1622</v>
      </c>
      <c r="I537" s="170">
        <v>45159.496527777781</v>
      </c>
      <c r="J537" s="169" t="s">
        <v>1629</v>
      </c>
      <c r="K537" s="174">
        <v>45160.594444444447</v>
      </c>
      <c r="L537" s="171">
        <v>45160</v>
      </c>
      <c r="M537" s="177">
        <v>0.59444444444670808</v>
      </c>
      <c r="N537" s="169" t="s">
        <v>1630</v>
      </c>
      <c r="O537" s="169" t="s">
        <v>1631</v>
      </c>
      <c r="P537" s="172">
        <v>99</v>
      </c>
      <c r="Q537" s="172">
        <v>166.7</v>
      </c>
      <c r="R537" s="219"/>
      <c r="S537" s="219"/>
    </row>
    <row r="538" spans="1:19" x14ac:dyDescent="0.3">
      <c r="A538" s="154">
        <v>49</v>
      </c>
      <c r="B538" s="154" t="s">
        <v>2434</v>
      </c>
      <c r="C538" s="143">
        <f t="shared" si="36"/>
        <v>49</v>
      </c>
      <c r="D538" s="169" t="s">
        <v>1503</v>
      </c>
      <c r="E538" s="183" t="s">
        <v>2405</v>
      </c>
      <c r="F538" s="183" t="s">
        <v>904</v>
      </c>
      <c r="G538" s="183" t="s">
        <v>905</v>
      </c>
      <c r="H538" s="183" t="s">
        <v>1622</v>
      </c>
      <c r="I538" s="170">
        <v>45159.496527777781</v>
      </c>
      <c r="J538" s="169" t="s">
        <v>1632</v>
      </c>
      <c r="K538" s="174">
        <v>45160.622916666667</v>
      </c>
      <c r="L538" s="171">
        <v>45160</v>
      </c>
      <c r="M538" s="177">
        <v>0.62291666666715173</v>
      </c>
      <c r="N538" s="169" t="s">
        <v>1633</v>
      </c>
      <c r="O538" s="169" t="s">
        <v>1634</v>
      </c>
      <c r="P538" s="172">
        <v>95</v>
      </c>
      <c r="Q538" s="172">
        <v>149.6</v>
      </c>
      <c r="R538" s="219"/>
      <c r="S538" s="219"/>
    </row>
    <row r="539" spans="1:19" x14ac:dyDescent="0.3">
      <c r="A539" s="154">
        <v>49</v>
      </c>
      <c r="B539" s="154" t="s">
        <v>2434</v>
      </c>
      <c r="C539" s="143">
        <f t="shared" si="36"/>
        <v>49</v>
      </c>
      <c r="D539" s="169" t="s">
        <v>1503</v>
      </c>
      <c r="E539" s="183" t="s">
        <v>2405</v>
      </c>
      <c r="F539" s="183" t="s">
        <v>904</v>
      </c>
      <c r="G539" s="183" t="s">
        <v>905</v>
      </c>
      <c r="H539" s="183" t="s">
        <v>1622</v>
      </c>
      <c r="I539" s="170">
        <v>45159.496527777781</v>
      </c>
      <c r="J539" s="169" t="s">
        <v>1657</v>
      </c>
      <c r="K539" s="174">
        <v>45162.663194444445</v>
      </c>
      <c r="L539" s="171">
        <v>45162</v>
      </c>
      <c r="M539" s="177">
        <v>0.66319444444525288</v>
      </c>
      <c r="N539" s="169" t="s">
        <v>1658</v>
      </c>
      <c r="O539" s="169" t="s">
        <v>1659</v>
      </c>
      <c r="P539" s="172">
        <v>105</v>
      </c>
      <c r="Q539" s="172">
        <v>192.5</v>
      </c>
      <c r="R539" s="219"/>
      <c r="S539" s="219"/>
    </row>
    <row r="540" spans="1:19" x14ac:dyDescent="0.3">
      <c r="A540" s="154">
        <v>49</v>
      </c>
      <c r="B540" s="154" t="s">
        <v>2434</v>
      </c>
      <c r="C540" s="143">
        <f t="shared" si="36"/>
        <v>49</v>
      </c>
      <c r="D540" s="169" t="s">
        <v>1503</v>
      </c>
      <c r="E540" s="183" t="s">
        <v>2405</v>
      </c>
      <c r="F540" s="183" t="s">
        <v>904</v>
      </c>
      <c r="G540" s="183" t="s">
        <v>905</v>
      </c>
      <c r="H540" s="183" t="s">
        <v>1622</v>
      </c>
      <c r="I540" s="170">
        <v>45159.496527777781</v>
      </c>
      <c r="J540" s="169" t="s">
        <v>1660</v>
      </c>
      <c r="K540" s="174">
        <v>45162.418055555558</v>
      </c>
      <c r="L540" s="171">
        <v>45162</v>
      </c>
      <c r="M540" s="177">
        <v>0.4180555555576575</v>
      </c>
      <c r="N540" s="169" t="s">
        <v>1661</v>
      </c>
      <c r="O540" s="169" t="s">
        <v>1662</v>
      </c>
      <c r="P540" s="172">
        <v>101</v>
      </c>
      <c r="Q540" s="172">
        <v>172.6</v>
      </c>
      <c r="R540" s="219"/>
      <c r="S540" s="219"/>
    </row>
    <row r="541" spans="1:19" x14ac:dyDescent="0.3">
      <c r="A541" s="154">
        <v>49</v>
      </c>
      <c r="B541" s="154" t="s">
        <v>2434</v>
      </c>
      <c r="C541" s="143">
        <f t="shared" si="36"/>
        <v>49</v>
      </c>
      <c r="D541" s="169" t="s">
        <v>1503</v>
      </c>
      <c r="E541" s="183" t="s">
        <v>2405</v>
      </c>
      <c r="F541" s="183" t="s">
        <v>904</v>
      </c>
      <c r="G541" s="183" t="s">
        <v>905</v>
      </c>
      <c r="H541" s="183" t="s">
        <v>1622</v>
      </c>
      <c r="I541" s="170">
        <v>45159.496527777781</v>
      </c>
      <c r="J541" s="169" t="s">
        <v>1663</v>
      </c>
      <c r="K541" s="174">
        <v>45162.48333333333</v>
      </c>
      <c r="L541" s="171">
        <v>45162</v>
      </c>
      <c r="M541" s="177">
        <v>0.48333333332993789</v>
      </c>
      <c r="N541" s="169" t="s">
        <v>1664</v>
      </c>
      <c r="O541" s="169" t="s">
        <v>1665</v>
      </c>
      <c r="P541" s="172">
        <v>90</v>
      </c>
      <c r="Q541" s="172">
        <v>108.6</v>
      </c>
      <c r="R541" s="220"/>
      <c r="S541" s="220"/>
    </row>
    <row r="542" spans="1:19" x14ac:dyDescent="0.3">
      <c r="A542" s="154">
        <v>49</v>
      </c>
      <c r="B542" s="154" t="s">
        <v>2434</v>
      </c>
      <c r="C542" s="143">
        <f t="shared" si="36"/>
        <v>50</v>
      </c>
      <c r="D542" s="169" t="s">
        <v>1503</v>
      </c>
      <c r="E542" s="183" t="s">
        <v>2406</v>
      </c>
      <c r="F542" s="183" t="s">
        <v>904</v>
      </c>
      <c r="G542" s="183" t="s">
        <v>905</v>
      </c>
      <c r="H542" s="183" t="s">
        <v>1682</v>
      </c>
      <c r="I542" s="170">
        <v>45159.496527777781</v>
      </c>
      <c r="J542" s="169" t="s">
        <v>1683</v>
      </c>
      <c r="K542" s="174">
        <v>45159.496527777781</v>
      </c>
      <c r="L542" s="171">
        <v>45159</v>
      </c>
      <c r="M542" s="177">
        <v>0.49652777778101154</v>
      </c>
      <c r="N542" s="169" t="s">
        <v>1684</v>
      </c>
      <c r="O542" s="169" t="s">
        <v>1685</v>
      </c>
      <c r="P542" s="172">
        <v>91</v>
      </c>
      <c r="Q542" s="172">
        <v>117.2</v>
      </c>
      <c r="R542" s="235" t="s">
        <v>2544</v>
      </c>
      <c r="S542" s="224" t="s">
        <v>2531</v>
      </c>
    </row>
    <row r="543" spans="1:19" x14ac:dyDescent="0.3">
      <c r="A543" s="154">
        <v>49</v>
      </c>
      <c r="B543" s="154" t="s">
        <v>2434</v>
      </c>
      <c r="C543" s="143">
        <f t="shared" si="36"/>
        <v>50</v>
      </c>
      <c r="D543" s="169" t="s">
        <v>1503</v>
      </c>
      <c r="E543" s="183" t="s">
        <v>2406</v>
      </c>
      <c r="F543" s="183" t="s">
        <v>904</v>
      </c>
      <c r="G543" s="183" t="s">
        <v>905</v>
      </c>
      <c r="H543" s="183" t="s">
        <v>1682</v>
      </c>
      <c r="I543" s="170">
        <v>45159.496527777781</v>
      </c>
      <c r="J543" s="169" t="s">
        <v>1686</v>
      </c>
      <c r="K543" s="174">
        <v>45160.579861111109</v>
      </c>
      <c r="L543" s="171">
        <v>45160</v>
      </c>
      <c r="M543" s="177">
        <v>0.57986111110949423</v>
      </c>
      <c r="N543" s="169" t="s">
        <v>1687</v>
      </c>
      <c r="O543" s="169" t="s">
        <v>1688</v>
      </c>
      <c r="P543" s="172">
        <v>103</v>
      </c>
      <c r="Q543" s="172">
        <v>204.1</v>
      </c>
      <c r="R543" s="219"/>
      <c r="S543" s="219"/>
    </row>
    <row r="544" spans="1:19" x14ac:dyDescent="0.3">
      <c r="A544" s="154">
        <v>49</v>
      </c>
      <c r="B544" s="154" t="s">
        <v>2434</v>
      </c>
      <c r="C544" s="143">
        <f t="shared" si="36"/>
        <v>50</v>
      </c>
      <c r="D544" s="169" t="s">
        <v>1503</v>
      </c>
      <c r="E544" s="183" t="s">
        <v>2406</v>
      </c>
      <c r="F544" s="183" t="s">
        <v>904</v>
      </c>
      <c r="G544" s="183" t="s">
        <v>905</v>
      </c>
      <c r="H544" s="183" t="s">
        <v>1682</v>
      </c>
      <c r="I544" s="170">
        <v>45159.496527777781</v>
      </c>
      <c r="J544" s="169" t="s">
        <v>1702</v>
      </c>
      <c r="K544" s="174">
        <v>45162.474305555559</v>
      </c>
      <c r="L544" s="171">
        <v>45162</v>
      </c>
      <c r="M544" s="177">
        <v>0.47430555555911269</v>
      </c>
      <c r="N544" s="169" t="s">
        <v>1703</v>
      </c>
      <c r="O544" s="169" t="s">
        <v>1704</v>
      </c>
      <c r="P544" s="172">
        <v>101</v>
      </c>
      <c r="Q544" s="172">
        <v>189.3</v>
      </c>
      <c r="R544" s="219"/>
      <c r="S544" s="219"/>
    </row>
    <row r="545" spans="1:19" x14ac:dyDescent="0.3">
      <c r="A545" s="154">
        <v>49</v>
      </c>
      <c r="B545" s="154" t="s">
        <v>2434</v>
      </c>
      <c r="C545" s="143">
        <f t="shared" si="36"/>
        <v>50</v>
      </c>
      <c r="D545" s="169" t="s">
        <v>1503</v>
      </c>
      <c r="E545" s="183" t="s">
        <v>2406</v>
      </c>
      <c r="F545" s="183" t="s">
        <v>904</v>
      </c>
      <c r="G545" s="183" t="s">
        <v>905</v>
      </c>
      <c r="H545" s="183" t="s">
        <v>1682</v>
      </c>
      <c r="I545" s="170">
        <v>45159.496527777781</v>
      </c>
      <c r="J545" s="169" t="s">
        <v>1714</v>
      </c>
      <c r="K545" s="174">
        <v>45162.543055555558</v>
      </c>
      <c r="L545" s="171">
        <v>45162</v>
      </c>
      <c r="M545" s="177">
        <v>0.5430555555576575</v>
      </c>
      <c r="N545" s="169" t="s">
        <v>1715</v>
      </c>
      <c r="O545" s="169" t="s">
        <v>1716</v>
      </c>
      <c r="P545" s="172">
        <v>92</v>
      </c>
      <c r="Q545" s="172">
        <v>121.4</v>
      </c>
      <c r="R545" s="219"/>
      <c r="S545" s="219"/>
    </row>
    <row r="546" spans="1:19" x14ac:dyDescent="0.3">
      <c r="A546" s="154">
        <v>49</v>
      </c>
      <c r="B546" s="154" t="s">
        <v>2434</v>
      </c>
      <c r="C546" s="143">
        <f t="shared" si="36"/>
        <v>50</v>
      </c>
      <c r="D546" s="169" t="s">
        <v>1503</v>
      </c>
      <c r="E546" s="183" t="s">
        <v>2406</v>
      </c>
      <c r="F546" s="183" t="s">
        <v>904</v>
      </c>
      <c r="G546" s="183" t="s">
        <v>905</v>
      </c>
      <c r="H546" s="183" t="s">
        <v>1682</v>
      </c>
      <c r="I546" s="170">
        <v>45159.496527777781</v>
      </c>
      <c r="J546" s="169" t="s">
        <v>1717</v>
      </c>
      <c r="K546" s="174">
        <v>45162.624305555553</v>
      </c>
      <c r="L546" s="171">
        <v>45162</v>
      </c>
      <c r="M546" s="177">
        <v>0.62430555555329192</v>
      </c>
      <c r="N546" s="169" t="s">
        <v>1718</v>
      </c>
      <c r="O546" s="169" t="s">
        <v>1719</v>
      </c>
      <c r="P546" s="172">
        <v>95</v>
      </c>
      <c r="Q546" s="172">
        <v>142.80000000000001</v>
      </c>
      <c r="R546" s="219"/>
      <c r="S546" s="219"/>
    </row>
    <row r="547" spans="1:19" x14ac:dyDescent="0.3">
      <c r="A547" s="154">
        <v>49</v>
      </c>
      <c r="B547" s="154" t="s">
        <v>2434</v>
      </c>
      <c r="C547" s="143">
        <f t="shared" si="36"/>
        <v>50</v>
      </c>
      <c r="D547" s="169" t="s">
        <v>1503</v>
      </c>
      <c r="E547" s="183" t="s">
        <v>2406</v>
      </c>
      <c r="F547" s="183" t="s">
        <v>904</v>
      </c>
      <c r="G547" s="183" t="s">
        <v>905</v>
      </c>
      <c r="H547" s="183" t="s">
        <v>1682</v>
      </c>
      <c r="I547" s="170">
        <v>45159.496527777781</v>
      </c>
      <c r="J547" s="169" t="s">
        <v>1720</v>
      </c>
      <c r="K547" s="174">
        <v>45163.467361111114</v>
      </c>
      <c r="L547" s="171">
        <v>45163</v>
      </c>
      <c r="M547" s="177">
        <v>0.46736111111385981</v>
      </c>
      <c r="N547" s="169" t="s">
        <v>1721</v>
      </c>
      <c r="O547" s="169" t="s">
        <v>1722</v>
      </c>
      <c r="P547" s="172">
        <v>100</v>
      </c>
      <c r="Q547" s="172">
        <v>172.8</v>
      </c>
      <c r="R547" s="220"/>
      <c r="S547" s="220"/>
    </row>
    <row r="548" spans="1:19" x14ac:dyDescent="0.3">
      <c r="A548" s="154">
        <v>49</v>
      </c>
      <c r="B548" s="154" t="s">
        <v>2434</v>
      </c>
      <c r="C548" s="143">
        <f t="shared" si="36"/>
        <v>51</v>
      </c>
      <c r="D548" s="169" t="s">
        <v>1503</v>
      </c>
      <c r="E548" s="183" t="s">
        <v>2405</v>
      </c>
      <c r="F548" s="183" t="s">
        <v>922</v>
      </c>
      <c r="G548" s="183" t="s">
        <v>923</v>
      </c>
      <c r="H548" s="183" t="s">
        <v>1666</v>
      </c>
      <c r="I548" s="170">
        <v>45159.496527777781</v>
      </c>
      <c r="J548" s="169" t="s">
        <v>1623</v>
      </c>
      <c r="K548" s="174">
        <v>45159.496527777781</v>
      </c>
      <c r="L548" s="171">
        <v>45159</v>
      </c>
      <c r="M548" s="177">
        <v>0.49652777778101154</v>
      </c>
      <c r="N548" s="169" t="s">
        <v>1667</v>
      </c>
      <c r="O548" s="169" t="s">
        <v>1625</v>
      </c>
      <c r="P548" s="172">
        <v>103</v>
      </c>
      <c r="Q548" s="172">
        <v>181.5</v>
      </c>
      <c r="R548" s="235" t="s">
        <v>2545</v>
      </c>
      <c r="S548" s="224" t="s">
        <v>2531</v>
      </c>
    </row>
    <row r="549" spans="1:19" x14ac:dyDescent="0.3">
      <c r="A549" s="154">
        <v>49</v>
      </c>
      <c r="B549" s="154" t="s">
        <v>2434</v>
      </c>
      <c r="C549" s="143">
        <f t="shared" si="36"/>
        <v>51</v>
      </c>
      <c r="D549" s="169" t="s">
        <v>1503</v>
      </c>
      <c r="E549" s="183" t="s">
        <v>2405</v>
      </c>
      <c r="F549" s="183" t="s">
        <v>922</v>
      </c>
      <c r="G549" s="183" t="s">
        <v>923</v>
      </c>
      <c r="H549" s="183" t="s">
        <v>1666</v>
      </c>
      <c r="I549" s="170">
        <v>45159.496527777781</v>
      </c>
      <c r="J549" s="169" t="s">
        <v>1626</v>
      </c>
      <c r="K549" s="174">
        <v>45160.481249999997</v>
      </c>
      <c r="L549" s="171">
        <v>45160</v>
      </c>
      <c r="M549" s="177">
        <v>0.48124999999708962</v>
      </c>
      <c r="N549" s="169" t="s">
        <v>1668</v>
      </c>
      <c r="O549" s="169" t="s">
        <v>1628</v>
      </c>
      <c r="P549" s="172">
        <v>92</v>
      </c>
      <c r="Q549" s="172">
        <v>122.1</v>
      </c>
      <c r="R549" s="219"/>
      <c r="S549" s="219"/>
    </row>
    <row r="550" spans="1:19" x14ac:dyDescent="0.3">
      <c r="A550" s="154">
        <v>49</v>
      </c>
      <c r="B550" s="154" t="s">
        <v>2434</v>
      </c>
      <c r="C550" s="143">
        <f t="shared" si="36"/>
        <v>51</v>
      </c>
      <c r="D550" s="169" t="s">
        <v>1503</v>
      </c>
      <c r="E550" s="183" t="s">
        <v>2405</v>
      </c>
      <c r="F550" s="183" t="s">
        <v>922</v>
      </c>
      <c r="G550" s="183" t="s">
        <v>923</v>
      </c>
      <c r="H550" s="183" t="s">
        <v>1666</v>
      </c>
      <c r="I550" s="170">
        <v>45159.496527777781</v>
      </c>
      <c r="J550" s="169" t="s">
        <v>1629</v>
      </c>
      <c r="K550" s="174">
        <v>45160.594444444447</v>
      </c>
      <c r="L550" s="171">
        <v>45160</v>
      </c>
      <c r="M550" s="177">
        <v>0.59444444444670808</v>
      </c>
      <c r="N550" s="169" t="s">
        <v>1669</v>
      </c>
      <c r="O550" s="169" t="s">
        <v>1631</v>
      </c>
      <c r="P550" s="172">
        <v>99</v>
      </c>
      <c r="Q550" s="172">
        <v>166.7</v>
      </c>
      <c r="R550" s="219"/>
      <c r="S550" s="219"/>
    </row>
    <row r="551" spans="1:19" x14ac:dyDescent="0.3">
      <c r="A551" s="154">
        <v>49</v>
      </c>
      <c r="B551" s="154" t="s">
        <v>2434</v>
      </c>
      <c r="C551" s="143">
        <f t="shared" si="36"/>
        <v>51</v>
      </c>
      <c r="D551" s="169" t="s">
        <v>1503</v>
      </c>
      <c r="E551" s="183" t="s">
        <v>2405</v>
      </c>
      <c r="F551" s="183" t="s">
        <v>922</v>
      </c>
      <c r="G551" s="183" t="s">
        <v>923</v>
      </c>
      <c r="H551" s="183" t="s">
        <v>1666</v>
      </c>
      <c r="I551" s="170">
        <v>45159.496527777781</v>
      </c>
      <c r="J551" s="169" t="s">
        <v>1632</v>
      </c>
      <c r="K551" s="174">
        <v>45160.622916666667</v>
      </c>
      <c r="L551" s="171">
        <v>45160</v>
      </c>
      <c r="M551" s="177">
        <v>0.62291666666715173</v>
      </c>
      <c r="N551" s="169" t="s">
        <v>1670</v>
      </c>
      <c r="O551" s="169" t="s">
        <v>1634</v>
      </c>
      <c r="P551" s="172">
        <v>95</v>
      </c>
      <c r="Q551" s="172">
        <v>149.6</v>
      </c>
      <c r="R551" s="219"/>
      <c r="S551" s="219"/>
    </row>
    <row r="552" spans="1:19" x14ac:dyDescent="0.3">
      <c r="A552" s="154">
        <v>49</v>
      </c>
      <c r="B552" s="154" t="s">
        <v>2434</v>
      </c>
      <c r="C552" s="143">
        <f t="shared" si="36"/>
        <v>51</v>
      </c>
      <c r="D552" s="169" t="s">
        <v>1503</v>
      </c>
      <c r="E552" s="183" t="s">
        <v>2405</v>
      </c>
      <c r="F552" s="183" t="s">
        <v>922</v>
      </c>
      <c r="G552" s="183" t="s">
        <v>923</v>
      </c>
      <c r="H552" s="183" t="s">
        <v>1666</v>
      </c>
      <c r="I552" s="170">
        <v>45159.496527777781</v>
      </c>
      <c r="J552" s="169" t="s">
        <v>1657</v>
      </c>
      <c r="K552" s="174">
        <v>45162.663194444445</v>
      </c>
      <c r="L552" s="171">
        <v>45162</v>
      </c>
      <c r="M552" s="177">
        <v>0.66319444444525288</v>
      </c>
      <c r="N552" s="169" t="s">
        <v>1679</v>
      </c>
      <c r="O552" s="169" t="s">
        <v>1659</v>
      </c>
      <c r="P552" s="172">
        <v>105</v>
      </c>
      <c r="Q552" s="172">
        <v>192.5</v>
      </c>
      <c r="R552" s="219"/>
      <c r="S552" s="219"/>
    </row>
    <row r="553" spans="1:19" x14ac:dyDescent="0.3">
      <c r="A553" s="154">
        <v>49</v>
      </c>
      <c r="B553" s="154" t="s">
        <v>2434</v>
      </c>
      <c r="C553" s="143">
        <f t="shared" si="36"/>
        <v>51</v>
      </c>
      <c r="D553" s="169" t="s">
        <v>1503</v>
      </c>
      <c r="E553" s="183" t="s">
        <v>2405</v>
      </c>
      <c r="F553" s="183" t="s">
        <v>922</v>
      </c>
      <c r="G553" s="183" t="s">
        <v>923</v>
      </c>
      <c r="H553" s="183" t="s">
        <v>1666</v>
      </c>
      <c r="I553" s="170">
        <v>45159.496527777781</v>
      </c>
      <c r="J553" s="169" t="s">
        <v>1660</v>
      </c>
      <c r="K553" s="174">
        <v>45162.418055555558</v>
      </c>
      <c r="L553" s="171">
        <v>45162</v>
      </c>
      <c r="M553" s="177">
        <v>0.4180555555576575</v>
      </c>
      <c r="N553" s="169" t="s">
        <v>1680</v>
      </c>
      <c r="O553" s="169" t="s">
        <v>1662</v>
      </c>
      <c r="P553" s="172">
        <v>101</v>
      </c>
      <c r="Q553" s="172">
        <v>172.6</v>
      </c>
      <c r="R553" s="219"/>
      <c r="S553" s="219"/>
    </row>
    <row r="554" spans="1:19" x14ac:dyDescent="0.3">
      <c r="A554" s="154">
        <v>49</v>
      </c>
      <c r="B554" s="154" t="s">
        <v>2434</v>
      </c>
      <c r="C554" s="143">
        <f t="shared" si="36"/>
        <v>51</v>
      </c>
      <c r="D554" s="169" t="s">
        <v>1503</v>
      </c>
      <c r="E554" s="183" t="s">
        <v>2405</v>
      </c>
      <c r="F554" s="183" t="s">
        <v>922</v>
      </c>
      <c r="G554" s="183" t="s">
        <v>923</v>
      </c>
      <c r="H554" s="183" t="s">
        <v>1666</v>
      </c>
      <c r="I554" s="170">
        <v>45159.496527777781</v>
      </c>
      <c r="J554" s="169" t="s">
        <v>1663</v>
      </c>
      <c r="K554" s="174">
        <v>45162.48333333333</v>
      </c>
      <c r="L554" s="171">
        <v>45162</v>
      </c>
      <c r="M554" s="177">
        <v>0.48333333332993789</v>
      </c>
      <c r="N554" s="169" t="s">
        <v>1681</v>
      </c>
      <c r="O554" s="169" t="s">
        <v>1665</v>
      </c>
      <c r="P554" s="172">
        <v>90</v>
      </c>
      <c r="Q554" s="172">
        <v>108.6</v>
      </c>
      <c r="R554" s="219"/>
      <c r="S554" s="219"/>
    </row>
    <row r="555" spans="1:19" x14ac:dyDescent="0.3">
      <c r="A555" s="154">
        <v>49</v>
      </c>
      <c r="B555" s="154" t="s">
        <v>2434</v>
      </c>
      <c r="C555" s="143">
        <f t="shared" si="36"/>
        <v>51</v>
      </c>
      <c r="D555" s="169" t="s">
        <v>1503</v>
      </c>
      <c r="E555" s="183" t="s">
        <v>2406</v>
      </c>
      <c r="F555" s="183" t="s">
        <v>922</v>
      </c>
      <c r="G555" s="183" t="s">
        <v>923</v>
      </c>
      <c r="H555" s="183" t="s">
        <v>1666</v>
      </c>
      <c r="I555" s="170">
        <v>45159.496527777781</v>
      </c>
      <c r="J555" s="169" t="s">
        <v>1683</v>
      </c>
      <c r="K555" s="174">
        <v>45159.496527777781</v>
      </c>
      <c r="L555" s="171">
        <v>45159</v>
      </c>
      <c r="M555" s="177">
        <v>0.49652777778101154</v>
      </c>
      <c r="N555" s="169" t="s">
        <v>1723</v>
      </c>
      <c r="O555" s="169" t="s">
        <v>1685</v>
      </c>
      <c r="P555" s="172">
        <v>91</v>
      </c>
      <c r="Q555" s="172">
        <v>117.2</v>
      </c>
      <c r="R555" s="219"/>
      <c r="S555" s="219"/>
    </row>
    <row r="556" spans="1:19" x14ac:dyDescent="0.3">
      <c r="A556" s="154">
        <v>49</v>
      </c>
      <c r="B556" s="154" t="s">
        <v>2434</v>
      </c>
      <c r="C556" s="143">
        <f t="shared" si="36"/>
        <v>51</v>
      </c>
      <c r="D556" s="169" t="s">
        <v>1503</v>
      </c>
      <c r="E556" s="183" t="s">
        <v>2406</v>
      </c>
      <c r="F556" s="183" t="s">
        <v>922</v>
      </c>
      <c r="G556" s="183" t="s">
        <v>923</v>
      </c>
      <c r="H556" s="183" t="s">
        <v>1666</v>
      </c>
      <c r="I556" s="170">
        <v>45159.496527777781</v>
      </c>
      <c r="J556" s="169" t="s">
        <v>1686</v>
      </c>
      <c r="K556" s="174">
        <v>45160.579861111109</v>
      </c>
      <c r="L556" s="171">
        <v>45160</v>
      </c>
      <c r="M556" s="177">
        <v>0.57986111110949423</v>
      </c>
      <c r="N556" s="169" t="s">
        <v>1724</v>
      </c>
      <c r="O556" s="169" t="s">
        <v>1688</v>
      </c>
      <c r="P556" s="172">
        <v>103</v>
      </c>
      <c r="Q556" s="172">
        <v>204.1</v>
      </c>
      <c r="R556" s="219"/>
      <c r="S556" s="219"/>
    </row>
    <row r="557" spans="1:19" x14ac:dyDescent="0.3">
      <c r="A557" s="154">
        <v>49</v>
      </c>
      <c r="B557" s="154" t="s">
        <v>2434</v>
      </c>
      <c r="C557" s="143">
        <f t="shared" si="36"/>
        <v>51</v>
      </c>
      <c r="D557" s="169" t="s">
        <v>1503</v>
      </c>
      <c r="E557" s="183" t="s">
        <v>2406</v>
      </c>
      <c r="F557" s="183" t="s">
        <v>922</v>
      </c>
      <c r="G557" s="183" t="s">
        <v>923</v>
      </c>
      <c r="H557" s="183" t="s">
        <v>1666</v>
      </c>
      <c r="I557" s="170">
        <v>45159.496527777781</v>
      </c>
      <c r="J557" s="169" t="s">
        <v>1702</v>
      </c>
      <c r="K557" s="174">
        <v>45162.474305555559</v>
      </c>
      <c r="L557" s="171">
        <v>45162</v>
      </c>
      <c r="M557" s="177">
        <v>0.47430555555911269</v>
      </c>
      <c r="N557" s="169" t="s">
        <v>1729</v>
      </c>
      <c r="O557" s="169" t="s">
        <v>1704</v>
      </c>
      <c r="P557" s="172">
        <v>101</v>
      </c>
      <c r="Q557" s="172">
        <v>189.3</v>
      </c>
      <c r="R557" s="219"/>
      <c r="S557" s="219"/>
    </row>
    <row r="558" spans="1:19" x14ac:dyDescent="0.3">
      <c r="A558" s="154">
        <v>49</v>
      </c>
      <c r="B558" s="154" t="s">
        <v>2434</v>
      </c>
      <c r="C558" s="143">
        <f t="shared" si="36"/>
        <v>51</v>
      </c>
      <c r="D558" s="169" t="s">
        <v>1503</v>
      </c>
      <c r="E558" s="183" t="s">
        <v>2406</v>
      </c>
      <c r="F558" s="183" t="s">
        <v>922</v>
      </c>
      <c r="G558" s="183" t="s">
        <v>923</v>
      </c>
      <c r="H558" s="183" t="s">
        <v>1666</v>
      </c>
      <c r="I558" s="170">
        <v>45159.496527777781</v>
      </c>
      <c r="J558" s="169" t="s">
        <v>1714</v>
      </c>
      <c r="K558" s="174">
        <v>45162.543055555558</v>
      </c>
      <c r="L558" s="171">
        <v>45162</v>
      </c>
      <c r="M558" s="177">
        <v>0.5430555555576575</v>
      </c>
      <c r="N558" s="169" t="s">
        <v>1733</v>
      </c>
      <c r="O558" s="169" t="s">
        <v>1716</v>
      </c>
      <c r="P558" s="172">
        <v>92</v>
      </c>
      <c r="Q558" s="172">
        <v>121.4</v>
      </c>
      <c r="R558" s="219"/>
      <c r="S558" s="219"/>
    </row>
    <row r="559" spans="1:19" x14ac:dyDescent="0.3">
      <c r="A559" s="154">
        <v>49</v>
      </c>
      <c r="B559" s="154" t="s">
        <v>2434</v>
      </c>
      <c r="C559" s="143">
        <f t="shared" si="36"/>
        <v>51</v>
      </c>
      <c r="D559" s="169" t="s">
        <v>1503</v>
      </c>
      <c r="E559" s="183" t="s">
        <v>2406</v>
      </c>
      <c r="F559" s="183" t="s">
        <v>922</v>
      </c>
      <c r="G559" s="183" t="s">
        <v>923</v>
      </c>
      <c r="H559" s="183" t="s">
        <v>1666</v>
      </c>
      <c r="I559" s="170">
        <v>45159.496527777781</v>
      </c>
      <c r="J559" s="169" t="s">
        <v>1717</v>
      </c>
      <c r="K559" s="174">
        <v>45162.624305555553</v>
      </c>
      <c r="L559" s="171">
        <v>45162</v>
      </c>
      <c r="M559" s="177">
        <v>0.62430555555329192</v>
      </c>
      <c r="N559" s="169" t="s">
        <v>1734</v>
      </c>
      <c r="O559" s="169" t="s">
        <v>1719</v>
      </c>
      <c r="P559" s="172">
        <v>95</v>
      </c>
      <c r="Q559" s="172">
        <v>142.80000000000001</v>
      </c>
      <c r="R559" s="219"/>
      <c r="S559" s="219"/>
    </row>
    <row r="560" spans="1:19" x14ac:dyDescent="0.3">
      <c r="A560" s="154">
        <v>49</v>
      </c>
      <c r="B560" s="154" t="s">
        <v>2434</v>
      </c>
      <c r="C560" s="143">
        <f t="shared" si="36"/>
        <v>51</v>
      </c>
      <c r="D560" s="169" t="s">
        <v>1503</v>
      </c>
      <c r="E560" s="183" t="s">
        <v>2406</v>
      </c>
      <c r="F560" s="183" t="s">
        <v>922</v>
      </c>
      <c r="G560" s="183" t="s">
        <v>923</v>
      </c>
      <c r="H560" s="183" t="s">
        <v>1666</v>
      </c>
      <c r="I560" s="170">
        <v>45159.496527777781</v>
      </c>
      <c r="J560" s="169" t="s">
        <v>1720</v>
      </c>
      <c r="K560" s="174">
        <v>45163.467361111114</v>
      </c>
      <c r="L560" s="171">
        <v>45163</v>
      </c>
      <c r="M560" s="177">
        <v>0.46736111111385981</v>
      </c>
      <c r="N560" s="169" t="s">
        <v>1735</v>
      </c>
      <c r="O560" s="169" t="s">
        <v>1722</v>
      </c>
      <c r="P560" s="172">
        <v>100</v>
      </c>
      <c r="Q560" s="172">
        <v>172.8</v>
      </c>
      <c r="R560" s="220"/>
      <c r="S560" s="220"/>
    </row>
    <row r="561" spans="1:19" x14ac:dyDescent="0.3">
      <c r="A561" s="154">
        <v>52</v>
      </c>
      <c r="B561" s="154" t="s">
        <v>2435</v>
      </c>
      <c r="C561" s="143">
        <f t="shared" si="36"/>
        <v>52</v>
      </c>
      <c r="D561" s="169" t="s">
        <v>1503</v>
      </c>
      <c r="E561" s="185" t="s">
        <v>2413</v>
      </c>
      <c r="F561" s="185" t="s">
        <v>904</v>
      </c>
      <c r="G561" s="185" t="s">
        <v>905</v>
      </c>
      <c r="H561" s="185" t="s">
        <v>1736</v>
      </c>
      <c r="I561" s="170">
        <v>45159.444444444445</v>
      </c>
      <c r="J561" s="169" t="s">
        <v>1737</v>
      </c>
      <c r="K561" s="174">
        <v>45159.444444444445</v>
      </c>
      <c r="L561" s="171">
        <v>45159</v>
      </c>
      <c r="M561" s="177">
        <v>0.44444444444525288</v>
      </c>
      <c r="N561" s="169" t="s">
        <v>1738</v>
      </c>
      <c r="O561" s="169" t="s">
        <v>1739</v>
      </c>
      <c r="P561" s="172">
        <v>94</v>
      </c>
      <c r="Q561" s="172">
        <v>134.9</v>
      </c>
      <c r="R561" s="236" t="s">
        <v>2546</v>
      </c>
      <c r="S561" s="225" t="s">
        <v>2531</v>
      </c>
    </row>
    <row r="562" spans="1:19" x14ac:dyDescent="0.3">
      <c r="A562" s="154">
        <v>52</v>
      </c>
      <c r="B562" s="154" t="s">
        <v>2435</v>
      </c>
      <c r="C562" s="143">
        <f t="shared" si="36"/>
        <v>52</v>
      </c>
      <c r="D562" s="169" t="s">
        <v>1503</v>
      </c>
      <c r="E562" s="185" t="s">
        <v>2413</v>
      </c>
      <c r="F562" s="185" t="s">
        <v>904</v>
      </c>
      <c r="G562" s="185" t="s">
        <v>905</v>
      </c>
      <c r="H562" s="185" t="s">
        <v>1736</v>
      </c>
      <c r="I562" s="170">
        <v>45159.444444444445</v>
      </c>
      <c r="J562" s="169" t="s">
        <v>1740</v>
      </c>
      <c r="K562" s="174">
        <v>45159.496527777781</v>
      </c>
      <c r="L562" s="171">
        <v>45159</v>
      </c>
      <c r="M562" s="177">
        <v>0.49652777778101154</v>
      </c>
      <c r="N562" s="169" t="s">
        <v>1741</v>
      </c>
      <c r="O562" s="169" t="s">
        <v>1742</v>
      </c>
      <c r="P562" s="172">
        <v>92</v>
      </c>
      <c r="Q562" s="172">
        <v>156.19999999999999</v>
      </c>
      <c r="R562" s="219"/>
      <c r="S562" s="219"/>
    </row>
    <row r="563" spans="1:19" x14ac:dyDescent="0.3">
      <c r="A563" s="154">
        <v>52</v>
      </c>
      <c r="B563" s="154" t="s">
        <v>2435</v>
      </c>
      <c r="C563" s="143">
        <f t="shared" si="36"/>
        <v>52</v>
      </c>
      <c r="D563" s="169" t="s">
        <v>1503</v>
      </c>
      <c r="E563" s="185" t="s">
        <v>2413</v>
      </c>
      <c r="F563" s="185" t="s">
        <v>904</v>
      </c>
      <c r="G563" s="185" t="s">
        <v>905</v>
      </c>
      <c r="H563" s="185" t="s">
        <v>1736</v>
      </c>
      <c r="I563" s="170">
        <v>45159.444444444445</v>
      </c>
      <c r="J563" s="169" t="s">
        <v>1743</v>
      </c>
      <c r="K563" s="174">
        <v>45159.526388888888</v>
      </c>
      <c r="L563" s="171">
        <v>45159</v>
      </c>
      <c r="M563" s="177">
        <v>0.52638888888759539</v>
      </c>
      <c r="N563" s="169" t="s">
        <v>1744</v>
      </c>
      <c r="O563" s="169" t="s">
        <v>1745</v>
      </c>
      <c r="P563" s="172">
        <v>101</v>
      </c>
      <c r="Q563" s="172">
        <v>170</v>
      </c>
      <c r="R563" s="219"/>
      <c r="S563" s="219"/>
    </row>
    <row r="564" spans="1:19" x14ac:dyDescent="0.3">
      <c r="A564" s="154">
        <v>52</v>
      </c>
      <c r="B564" s="154" t="s">
        <v>2435</v>
      </c>
      <c r="C564" s="143">
        <f t="shared" si="36"/>
        <v>52</v>
      </c>
      <c r="D564" s="169" t="s">
        <v>1503</v>
      </c>
      <c r="E564" s="185" t="s">
        <v>2413</v>
      </c>
      <c r="F564" s="185" t="s">
        <v>904</v>
      </c>
      <c r="G564" s="185" t="s">
        <v>905</v>
      </c>
      <c r="H564" s="185" t="s">
        <v>1736</v>
      </c>
      <c r="I564" s="170">
        <v>45159.444444444445</v>
      </c>
      <c r="J564" s="169" t="s">
        <v>1746</v>
      </c>
      <c r="K564" s="174">
        <v>45160.481249999997</v>
      </c>
      <c r="L564" s="171">
        <v>45160</v>
      </c>
      <c r="M564" s="177">
        <v>0.48124999999708962</v>
      </c>
      <c r="N564" s="169" t="s">
        <v>1747</v>
      </c>
      <c r="O564" s="169" t="s">
        <v>1748</v>
      </c>
      <c r="P564" s="172">
        <v>102</v>
      </c>
      <c r="Q564" s="172">
        <v>177.5</v>
      </c>
      <c r="R564" s="219"/>
      <c r="S564" s="219"/>
    </row>
    <row r="565" spans="1:19" x14ac:dyDescent="0.3">
      <c r="A565" s="154">
        <v>52</v>
      </c>
      <c r="B565" s="154" t="s">
        <v>2435</v>
      </c>
      <c r="C565" s="143">
        <f t="shared" si="36"/>
        <v>52</v>
      </c>
      <c r="D565" s="169" t="s">
        <v>1503</v>
      </c>
      <c r="E565" s="185" t="s">
        <v>2413</v>
      </c>
      <c r="F565" s="185" t="s">
        <v>904</v>
      </c>
      <c r="G565" s="185" t="s">
        <v>905</v>
      </c>
      <c r="H565" s="185" t="s">
        <v>1736</v>
      </c>
      <c r="I565" s="170">
        <v>45159.444444444445</v>
      </c>
      <c r="J565" s="169" t="s">
        <v>1765</v>
      </c>
      <c r="K565" s="174">
        <v>45162.488888888889</v>
      </c>
      <c r="L565" s="171">
        <v>45162</v>
      </c>
      <c r="M565" s="177">
        <v>0.48888888888905058</v>
      </c>
      <c r="N565" s="169" t="s">
        <v>1766</v>
      </c>
      <c r="O565" s="169" t="s">
        <v>1767</v>
      </c>
      <c r="P565" s="172">
        <v>95</v>
      </c>
      <c r="Q565" s="172">
        <v>123.4</v>
      </c>
      <c r="R565" s="219"/>
      <c r="S565" s="219"/>
    </row>
    <row r="566" spans="1:19" x14ac:dyDescent="0.3">
      <c r="A566" s="154">
        <v>52</v>
      </c>
      <c r="B566" s="154" t="s">
        <v>2435</v>
      </c>
      <c r="C566" s="143">
        <f t="shared" si="36"/>
        <v>52</v>
      </c>
      <c r="D566" s="169" t="s">
        <v>1503</v>
      </c>
      <c r="E566" s="185" t="s">
        <v>2413</v>
      </c>
      <c r="F566" s="185" t="s">
        <v>904</v>
      </c>
      <c r="G566" s="185" t="s">
        <v>905</v>
      </c>
      <c r="H566" s="185" t="s">
        <v>1736</v>
      </c>
      <c r="I566" s="170">
        <v>45159.444444444445</v>
      </c>
      <c r="J566" s="169" t="s">
        <v>1774</v>
      </c>
      <c r="K566" s="174">
        <v>45162.543055555558</v>
      </c>
      <c r="L566" s="171">
        <v>45162</v>
      </c>
      <c r="M566" s="177">
        <v>0.5430555555576575</v>
      </c>
      <c r="N566" s="169" t="s">
        <v>1775</v>
      </c>
      <c r="O566" s="169" t="s">
        <v>1776</v>
      </c>
      <c r="P566" s="172">
        <v>103</v>
      </c>
      <c r="Q566" s="172">
        <v>154.5</v>
      </c>
      <c r="R566" s="219"/>
      <c r="S566" s="219"/>
    </row>
    <row r="567" spans="1:19" x14ac:dyDescent="0.3">
      <c r="A567" s="154">
        <v>52</v>
      </c>
      <c r="B567" s="154" t="s">
        <v>2435</v>
      </c>
      <c r="C567" s="143">
        <f t="shared" si="36"/>
        <v>52</v>
      </c>
      <c r="D567" s="169" t="s">
        <v>1503</v>
      </c>
      <c r="E567" s="185" t="s">
        <v>2413</v>
      </c>
      <c r="F567" s="185" t="s">
        <v>904</v>
      </c>
      <c r="G567" s="185" t="s">
        <v>905</v>
      </c>
      <c r="H567" s="185" t="s">
        <v>1736</v>
      </c>
      <c r="I567" s="170">
        <v>45159.444444444445</v>
      </c>
      <c r="J567" s="169" t="s">
        <v>1777</v>
      </c>
      <c r="K567" s="174">
        <v>45162.593055555553</v>
      </c>
      <c r="L567" s="171">
        <v>45162</v>
      </c>
      <c r="M567" s="177">
        <v>0.59305555555329192</v>
      </c>
      <c r="N567" s="169" t="s">
        <v>1778</v>
      </c>
      <c r="O567" s="169" t="s">
        <v>1779</v>
      </c>
      <c r="P567" s="172">
        <v>109</v>
      </c>
      <c r="Q567" s="172">
        <v>204.5</v>
      </c>
      <c r="R567" s="220"/>
      <c r="S567" s="220"/>
    </row>
    <row r="568" spans="1:19" x14ac:dyDescent="0.3">
      <c r="A568" s="154">
        <v>52</v>
      </c>
      <c r="B568" s="154" t="s">
        <v>2435</v>
      </c>
      <c r="C568" s="143">
        <f t="shared" si="36"/>
        <v>53</v>
      </c>
      <c r="D568" s="169" t="s">
        <v>1503</v>
      </c>
      <c r="E568" s="185" t="s">
        <v>2414</v>
      </c>
      <c r="F568" s="185" t="s">
        <v>904</v>
      </c>
      <c r="G568" s="185" t="s">
        <v>905</v>
      </c>
      <c r="H568" s="185" t="s">
        <v>1796</v>
      </c>
      <c r="I568" s="170">
        <v>45160.481249999997</v>
      </c>
      <c r="J568" s="169" t="s">
        <v>1797</v>
      </c>
      <c r="K568" s="174">
        <v>45160.481249999997</v>
      </c>
      <c r="L568" s="171">
        <v>45160</v>
      </c>
      <c r="M568" s="177">
        <v>0.48124999999708962</v>
      </c>
      <c r="N568" s="169" t="s">
        <v>1798</v>
      </c>
      <c r="O568" s="169" t="s">
        <v>1799</v>
      </c>
      <c r="P568" s="172">
        <v>101</v>
      </c>
      <c r="Q568" s="172">
        <v>180</v>
      </c>
      <c r="R568" s="236" t="s">
        <v>2547</v>
      </c>
      <c r="S568" s="225" t="s">
        <v>2531</v>
      </c>
    </row>
    <row r="569" spans="1:19" x14ac:dyDescent="0.3">
      <c r="A569" s="154">
        <v>52</v>
      </c>
      <c r="B569" s="154" t="s">
        <v>2435</v>
      </c>
      <c r="C569" s="143">
        <f t="shared" si="36"/>
        <v>53</v>
      </c>
      <c r="D569" s="169" t="s">
        <v>1503</v>
      </c>
      <c r="E569" s="185" t="s">
        <v>2414</v>
      </c>
      <c r="F569" s="185" t="s">
        <v>904</v>
      </c>
      <c r="G569" s="185" t="s">
        <v>905</v>
      </c>
      <c r="H569" s="185" t="s">
        <v>1796</v>
      </c>
      <c r="I569" s="170">
        <v>45160.481249999997</v>
      </c>
      <c r="J569" s="169" t="s">
        <v>1800</v>
      </c>
      <c r="K569" s="174">
        <v>45160.513888888891</v>
      </c>
      <c r="L569" s="171">
        <v>45160</v>
      </c>
      <c r="M569" s="177">
        <v>0.51388888889050577</v>
      </c>
      <c r="N569" s="169" t="s">
        <v>1801</v>
      </c>
      <c r="O569" s="169" t="s">
        <v>1802</v>
      </c>
      <c r="P569" s="172">
        <v>94</v>
      </c>
      <c r="Q569" s="172">
        <v>153</v>
      </c>
      <c r="R569" s="219"/>
      <c r="S569" s="219"/>
    </row>
    <row r="570" spans="1:19" x14ac:dyDescent="0.3">
      <c r="A570" s="154">
        <v>52</v>
      </c>
      <c r="B570" s="154" t="s">
        <v>2435</v>
      </c>
      <c r="C570" s="143">
        <f t="shared" si="36"/>
        <v>53</v>
      </c>
      <c r="D570" s="169" t="s">
        <v>1503</v>
      </c>
      <c r="E570" s="185" t="s">
        <v>2414</v>
      </c>
      <c r="F570" s="185" t="s">
        <v>904</v>
      </c>
      <c r="G570" s="185" t="s">
        <v>905</v>
      </c>
      <c r="H570" s="185" t="s">
        <v>1796</v>
      </c>
      <c r="I570" s="170">
        <v>45160.481249999997</v>
      </c>
      <c r="J570" s="169" t="s">
        <v>1803</v>
      </c>
      <c r="K570" s="174">
        <v>45160.592361111114</v>
      </c>
      <c r="L570" s="171">
        <v>45160</v>
      </c>
      <c r="M570" s="177">
        <v>0.59236111111385981</v>
      </c>
      <c r="N570" s="169" t="s">
        <v>1804</v>
      </c>
      <c r="O570" s="169" t="s">
        <v>1805</v>
      </c>
      <c r="P570" s="172">
        <v>97</v>
      </c>
      <c r="Q570" s="172">
        <v>169.5</v>
      </c>
      <c r="R570" s="219"/>
      <c r="S570" s="219"/>
    </row>
    <row r="571" spans="1:19" x14ac:dyDescent="0.3">
      <c r="A571" s="154">
        <v>52</v>
      </c>
      <c r="B571" s="154" t="s">
        <v>2435</v>
      </c>
      <c r="C571" s="143">
        <f t="shared" si="36"/>
        <v>53</v>
      </c>
      <c r="D571" s="169" t="s">
        <v>1503</v>
      </c>
      <c r="E571" s="185" t="s">
        <v>2414</v>
      </c>
      <c r="F571" s="185" t="s">
        <v>904</v>
      </c>
      <c r="G571" s="185" t="s">
        <v>905</v>
      </c>
      <c r="H571" s="185" t="s">
        <v>1796</v>
      </c>
      <c r="I571" s="170">
        <v>45160.481249999997</v>
      </c>
      <c r="J571" s="169" t="s">
        <v>1828</v>
      </c>
      <c r="K571" s="174">
        <v>45162.418055555558</v>
      </c>
      <c r="L571" s="171">
        <v>45162</v>
      </c>
      <c r="M571" s="177">
        <v>0.4180555555576575</v>
      </c>
      <c r="N571" s="169" t="s">
        <v>1829</v>
      </c>
      <c r="O571" s="169" t="s">
        <v>1830</v>
      </c>
      <c r="P571" s="172">
        <v>90</v>
      </c>
      <c r="Q571" s="172">
        <v>112.5</v>
      </c>
      <c r="R571" s="219"/>
      <c r="S571" s="219"/>
    </row>
    <row r="572" spans="1:19" x14ac:dyDescent="0.3">
      <c r="A572" s="154">
        <v>52</v>
      </c>
      <c r="B572" s="154" t="s">
        <v>2435</v>
      </c>
      <c r="C572" s="143">
        <f t="shared" si="36"/>
        <v>53</v>
      </c>
      <c r="D572" s="169" t="s">
        <v>1503</v>
      </c>
      <c r="E572" s="185" t="s">
        <v>2414</v>
      </c>
      <c r="F572" s="185" t="s">
        <v>904</v>
      </c>
      <c r="G572" s="185" t="s">
        <v>905</v>
      </c>
      <c r="H572" s="185" t="s">
        <v>1796</v>
      </c>
      <c r="I572" s="170">
        <v>45160.481249999997</v>
      </c>
      <c r="J572" s="169" t="s">
        <v>1831</v>
      </c>
      <c r="K572" s="174">
        <v>45162.48333333333</v>
      </c>
      <c r="L572" s="171">
        <v>45162</v>
      </c>
      <c r="M572" s="177">
        <v>0.48333333332993789</v>
      </c>
      <c r="N572" s="169" t="s">
        <v>1832</v>
      </c>
      <c r="O572" s="169" t="s">
        <v>1833</v>
      </c>
      <c r="P572" s="172">
        <v>105</v>
      </c>
      <c r="Q572" s="172">
        <v>184.8</v>
      </c>
      <c r="R572" s="219"/>
      <c r="S572" s="219"/>
    </row>
    <row r="573" spans="1:19" x14ac:dyDescent="0.3">
      <c r="A573" s="154">
        <v>52</v>
      </c>
      <c r="B573" s="154" t="s">
        <v>2435</v>
      </c>
      <c r="C573" s="143">
        <f t="shared" si="36"/>
        <v>53</v>
      </c>
      <c r="D573" s="169" t="s">
        <v>1503</v>
      </c>
      <c r="E573" s="185" t="s">
        <v>2414</v>
      </c>
      <c r="F573" s="185" t="s">
        <v>904</v>
      </c>
      <c r="G573" s="185" t="s">
        <v>905</v>
      </c>
      <c r="H573" s="185" t="s">
        <v>1796</v>
      </c>
      <c r="I573" s="170">
        <v>45160.481249999997</v>
      </c>
      <c r="J573" s="169" t="s">
        <v>1834</v>
      </c>
      <c r="K573" s="174">
        <v>45163.472916666666</v>
      </c>
      <c r="L573" s="171">
        <v>45163</v>
      </c>
      <c r="M573" s="177">
        <v>0.47291666666569654</v>
      </c>
      <c r="N573" s="169" t="s">
        <v>1835</v>
      </c>
      <c r="O573" s="169" t="s">
        <v>1836</v>
      </c>
      <c r="P573" s="172">
        <v>102</v>
      </c>
      <c r="Q573" s="172">
        <v>188.8</v>
      </c>
      <c r="R573" s="220"/>
      <c r="S573" s="220"/>
    </row>
    <row r="574" spans="1:19" x14ac:dyDescent="0.3">
      <c r="A574" s="154">
        <v>52</v>
      </c>
      <c r="B574" s="154" t="s">
        <v>2435</v>
      </c>
      <c r="C574" s="143">
        <f t="shared" si="36"/>
        <v>54</v>
      </c>
      <c r="D574" s="169" t="s">
        <v>1503</v>
      </c>
      <c r="E574" s="185" t="s">
        <v>2413</v>
      </c>
      <c r="F574" s="185" t="s">
        <v>922</v>
      </c>
      <c r="G574" s="185" t="s">
        <v>923</v>
      </c>
      <c r="H574" s="185" t="s">
        <v>1780</v>
      </c>
      <c r="I574" s="170">
        <v>45159.444444444445</v>
      </c>
      <c r="J574" s="169" t="s">
        <v>1737</v>
      </c>
      <c r="K574" s="174">
        <v>45159.444444444445</v>
      </c>
      <c r="L574" s="171">
        <v>45159</v>
      </c>
      <c r="M574" s="177">
        <v>0.44444444444525288</v>
      </c>
      <c r="N574" s="169" t="s">
        <v>1781</v>
      </c>
      <c r="O574" s="169" t="s">
        <v>1739</v>
      </c>
      <c r="P574" s="172">
        <v>94</v>
      </c>
      <c r="Q574" s="172">
        <v>134.9</v>
      </c>
      <c r="R574" s="236" t="s">
        <v>2548</v>
      </c>
      <c r="S574" s="225" t="s">
        <v>2531</v>
      </c>
    </row>
    <row r="575" spans="1:19" x14ac:dyDescent="0.3">
      <c r="A575" s="154">
        <v>52</v>
      </c>
      <c r="B575" s="154" t="s">
        <v>2435</v>
      </c>
      <c r="C575" s="143">
        <f t="shared" si="36"/>
        <v>54</v>
      </c>
      <c r="D575" s="169" t="s">
        <v>1503</v>
      </c>
      <c r="E575" s="185" t="s">
        <v>2413</v>
      </c>
      <c r="F575" s="185" t="s">
        <v>922</v>
      </c>
      <c r="G575" s="185" t="s">
        <v>923</v>
      </c>
      <c r="H575" s="185" t="s">
        <v>1780</v>
      </c>
      <c r="I575" s="170">
        <v>45159.444444444445</v>
      </c>
      <c r="J575" s="169" t="s">
        <v>1740</v>
      </c>
      <c r="K575" s="174">
        <v>45159.496527777781</v>
      </c>
      <c r="L575" s="171">
        <v>45159</v>
      </c>
      <c r="M575" s="177">
        <v>0.49652777778101154</v>
      </c>
      <c r="N575" s="169" t="s">
        <v>1782</v>
      </c>
      <c r="O575" s="169" t="s">
        <v>1742</v>
      </c>
      <c r="P575" s="172">
        <v>92</v>
      </c>
      <c r="Q575" s="172">
        <v>156.19999999999999</v>
      </c>
      <c r="R575" s="219"/>
      <c r="S575" s="219"/>
    </row>
    <row r="576" spans="1:19" x14ac:dyDescent="0.3">
      <c r="A576" s="154">
        <v>52</v>
      </c>
      <c r="B576" s="154" t="s">
        <v>2435</v>
      </c>
      <c r="C576" s="143">
        <f t="shared" si="36"/>
        <v>54</v>
      </c>
      <c r="D576" s="169" t="s">
        <v>1503</v>
      </c>
      <c r="E576" s="185" t="s">
        <v>2413</v>
      </c>
      <c r="F576" s="185" t="s">
        <v>922</v>
      </c>
      <c r="G576" s="185" t="s">
        <v>923</v>
      </c>
      <c r="H576" s="185" t="s">
        <v>1780</v>
      </c>
      <c r="I576" s="170">
        <v>45159.444444444445</v>
      </c>
      <c r="J576" s="169" t="s">
        <v>1743</v>
      </c>
      <c r="K576" s="174">
        <v>45159.526388888888</v>
      </c>
      <c r="L576" s="171">
        <v>45159</v>
      </c>
      <c r="M576" s="177">
        <v>0.52638888888759539</v>
      </c>
      <c r="N576" s="169" t="s">
        <v>1783</v>
      </c>
      <c r="O576" s="169" t="s">
        <v>1745</v>
      </c>
      <c r="P576" s="172">
        <v>101</v>
      </c>
      <c r="Q576" s="172">
        <v>170</v>
      </c>
      <c r="R576" s="219"/>
      <c r="S576" s="219"/>
    </row>
    <row r="577" spans="1:19" x14ac:dyDescent="0.3">
      <c r="A577" s="154">
        <v>52</v>
      </c>
      <c r="B577" s="154" t="s">
        <v>2435</v>
      </c>
      <c r="C577" s="143">
        <f t="shared" si="36"/>
        <v>54</v>
      </c>
      <c r="D577" s="169" t="s">
        <v>1503</v>
      </c>
      <c r="E577" s="185" t="s">
        <v>2413</v>
      </c>
      <c r="F577" s="185" t="s">
        <v>922</v>
      </c>
      <c r="G577" s="185" t="s">
        <v>923</v>
      </c>
      <c r="H577" s="185" t="s">
        <v>1780</v>
      </c>
      <c r="I577" s="170">
        <v>45159.444444444445</v>
      </c>
      <c r="J577" s="169" t="s">
        <v>1746</v>
      </c>
      <c r="K577" s="174">
        <v>45160.481249999997</v>
      </c>
      <c r="L577" s="171">
        <v>45160</v>
      </c>
      <c r="M577" s="177">
        <v>0.48124999999708962</v>
      </c>
      <c r="N577" s="169" t="s">
        <v>1784</v>
      </c>
      <c r="O577" s="169" t="s">
        <v>1748</v>
      </c>
      <c r="P577" s="172">
        <v>102</v>
      </c>
      <c r="Q577" s="172">
        <v>177.5</v>
      </c>
      <c r="R577" s="219"/>
      <c r="S577" s="219"/>
    </row>
    <row r="578" spans="1:19" x14ac:dyDescent="0.3">
      <c r="A578" s="154">
        <v>52</v>
      </c>
      <c r="B578" s="154" t="s">
        <v>2435</v>
      </c>
      <c r="C578" s="143">
        <f t="shared" si="36"/>
        <v>54</v>
      </c>
      <c r="D578" s="169" t="s">
        <v>1503</v>
      </c>
      <c r="E578" s="185" t="s">
        <v>2413</v>
      </c>
      <c r="F578" s="185" t="s">
        <v>922</v>
      </c>
      <c r="G578" s="185" t="s">
        <v>923</v>
      </c>
      <c r="H578" s="185" t="s">
        <v>1780</v>
      </c>
      <c r="I578" s="170">
        <v>45159.444444444445</v>
      </c>
      <c r="J578" s="169" t="s">
        <v>1765</v>
      </c>
      <c r="K578" s="174">
        <v>45162.488888888889</v>
      </c>
      <c r="L578" s="171">
        <v>45162</v>
      </c>
      <c r="M578" s="177">
        <v>0.48888888888905058</v>
      </c>
      <c r="N578" s="169" t="s">
        <v>1791</v>
      </c>
      <c r="O578" s="169" t="s">
        <v>1767</v>
      </c>
      <c r="P578" s="172">
        <v>95</v>
      </c>
      <c r="Q578" s="172">
        <v>123.4</v>
      </c>
      <c r="R578" s="219"/>
      <c r="S578" s="219"/>
    </row>
    <row r="579" spans="1:19" x14ac:dyDescent="0.3">
      <c r="A579" s="154">
        <v>52</v>
      </c>
      <c r="B579" s="154" t="s">
        <v>2435</v>
      </c>
      <c r="C579" s="143">
        <f t="shared" si="36"/>
        <v>54</v>
      </c>
      <c r="D579" s="169" t="s">
        <v>1503</v>
      </c>
      <c r="E579" s="185" t="s">
        <v>2413</v>
      </c>
      <c r="F579" s="185" t="s">
        <v>922</v>
      </c>
      <c r="G579" s="185" t="s">
        <v>923</v>
      </c>
      <c r="H579" s="185" t="s">
        <v>1780</v>
      </c>
      <c r="I579" s="170">
        <v>45159.444444444445</v>
      </c>
      <c r="J579" s="169" t="s">
        <v>1774</v>
      </c>
      <c r="K579" s="174">
        <v>45162.543055555558</v>
      </c>
      <c r="L579" s="171">
        <v>45162</v>
      </c>
      <c r="M579" s="177">
        <v>0.5430555555576575</v>
      </c>
      <c r="N579" s="169" t="s">
        <v>1794</v>
      </c>
      <c r="O579" s="169" t="s">
        <v>1776</v>
      </c>
      <c r="P579" s="172">
        <v>103</v>
      </c>
      <c r="Q579" s="172">
        <v>154.5</v>
      </c>
      <c r="R579" s="219"/>
      <c r="S579" s="219"/>
    </row>
    <row r="580" spans="1:19" x14ac:dyDescent="0.3">
      <c r="A580" s="154">
        <v>52</v>
      </c>
      <c r="B580" s="154" t="s">
        <v>2435</v>
      </c>
      <c r="C580" s="143">
        <f t="shared" si="36"/>
        <v>54</v>
      </c>
      <c r="D580" s="169" t="s">
        <v>1503</v>
      </c>
      <c r="E580" s="185" t="s">
        <v>2413</v>
      </c>
      <c r="F580" s="185" t="s">
        <v>922</v>
      </c>
      <c r="G580" s="185" t="s">
        <v>923</v>
      </c>
      <c r="H580" s="185" t="s">
        <v>1780</v>
      </c>
      <c r="I580" s="170">
        <v>45159.444444444445</v>
      </c>
      <c r="J580" s="169" t="s">
        <v>1777</v>
      </c>
      <c r="K580" s="174">
        <v>45162.593055555553</v>
      </c>
      <c r="L580" s="171">
        <v>45162</v>
      </c>
      <c r="M580" s="177">
        <v>0.59305555555329192</v>
      </c>
      <c r="N580" s="169" t="s">
        <v>1795</v>
      </c>
      <c r="O580" s="169" t="s">
        <v>1779</v>
      </c>
      <c r="P580" s="172">
        <v>109</v>
      </c>
      <c r="Q580" s="172">
        <v>204.5</v>
      </c>
      <c r="R580" s="219"/>
      <c r="S580" s="219"/>
    </row>
    <row r="581" spans="1:19" x14ac:dyDescent="0.3">
      <c r="A581" s="154">
        <v>52</v>
      </c>
      <c r="B581" s="154" t="s">
        <v>2435</v>
      </c>
      <c r="C581" s="143">
        <f t="shared" si="36"/>
        <v>54</v>
      </c>
      <c r="D581" s="169" t="s">
        <v>1503</v>
      </c>
      <c r="E581" s="185" t="s">
        <v>2414</v>
      </c>
      <c r="F581" s="185" t="s">
        <v>922</v>
      </c>
      <c r="G581" s="185" t="s">
        <v>923</v>
      </c>
      <c r="H581" s="185" t="s">
        <v>1780</v>
      </c>
      <c r="I581" s="170">
        <v>45159.444444444445</v>
      </c>
      <c r="J581" s="169" t="s">
        <v>1797</v>
      </c>
      <c r="K581" s="174">
        <v>45160.481249999997</v>
      </c>
      <c r="L581" s="171">
        <v>45160</v>
      </c>
      <c r="M581" s="177">
        <v>0.48124999999708962</v>
      </c>
      <c r="N581" s="169" t="s">
        <v>1837</v>
      </c>
      <c r="O581" s="169" t="s">
        <v>1799</v>
      </c>
      <c r="P581" s="172">
        <v>101</v>
      </c>
      <c r="Q581" s="172">
        <v>180</v>
      </c>
      <c r="R581" s="219"/>
      <c r="S581" s="219"/>
    </row>
    <row r="582" spans="1:19" x14ac:dyDescent="0.3">
      <c r="A582" s="154">
        <v>52</v>
      </c>
      <c r="B582" s="154" t="s">
        <v>2435</v>
      </c>
      <c r="C582" s="143">
        <f t="shared" si="36"/>
        <v>54</v>
      </c>
      <c r="D582" s="169" t="s">
        <v>1503</v>
      </c>
      <c r="E582" s="185" t="s">
        <v>2414</v>
      </c>
      <c r="F582" s="185" t="s">
        <v>922</v>
      </c>
      <c r="G582" s="185" t="s">
        <v>923</v>
      </c>
      <c r="H582" s="185" t="s">
        <v>1780</v>
      </c>
      <c r="I582" s="170">
        <v>45159.444444444445</v>
      </c>
      <c r="J582" s="169" t="s">
        <v>1800</v>
      </c>
      <c r="K582" s="174">
        <v>45160.513888888891</v>
      </c>
      <c r="L582" s="171">
        <v>45160</v>
      </c>
      <c r="M582" s="177">
        <v>0.51388888889050577</v>
      </c>
      <c r="N582" s="169" t="s">
        <v>1838</v>
      </c>
      <c r="O582" s="169" t="s">
        <v>1802</v>
      </c>
      <c r="P582" s="172">
        <v>94</v>
      </c>
      <c r="Q582" s="172">
        <v>153</v>
      </c>
      <c r="R582" s="219"/>
      <c r="S582" s="219"/>
    </row>
    <row r="583" spans="1:19" x14ac:dyDescent="0.3">
      <c r="A583" s="154">
        <v>52</v>
      </c>
      <c r="B583" s="154" t="s">
        <v>2435</v>
      </c>
      <c r="C583" s="143">
        <f t="shared" si="36"/>
        <v>54</v>
      </c>
      <c r="D583" s="169" t="s">
        <v>1503</v>
      </c>
      <c r="E583" s="185" t="s">
        <v>2414</v>
      </c>
      <c r="F583" s="185" t="s">
        <v>922</v>
      </c>
      <c r="G583" s="185" t="s">
        <v>923</v>
      </c>
      <c r="H583" s="185" t="s">
        <v>1780</v>
      </c>
      <c r="I583" s="170">
        <v>45159.444444444445</v>
      </c>
      <c r="J583" s="169" t="s">
        <v>1803</v>
      </c>
      <c r="K583" s="174">
        <v>45160.592361111114</v>
      </c>
      <c r="L583" s="171">
        <v>45160</v>
      </c>
      <c r="M583" s="177">
        <v>0.59236111111385981</v>
      </c>
      <c r="N583" s="169" t="s">
        <v>1839</v>
      </c>
      <c r="O583" s="169" t="s">
        <v>1805</v>
      </c>
      <c r="P583" s="172">
        <v>97</v>
      </c>
      <c r="Q583" s="172">
        <v>169.5</v>
      </c>
      <c r="R583" s="219"/>
      <c r="S583" s="219"/>
    </row>
    <row r="584" spans="1:19" x14ac:dyDescent="0.3">
      <c r="A584" s="154">
        <v>52</v>
      </c>
      <c r="B584" s="154" t="s">
        <v>2435</v>
      </c>
      <c r="C584" s="143">
        <f t="shared" ref="C584:C626" si="37">IF(H584=H583,C583,C583+1)</f>
        <v>54</v>
      </c>
      <c r="D584" s="169" t="s">
        <v>1503</v>
      </c>
      <c r="E584" s="185" t="s">
        <v>2414</v>
      </c>
      <c r="F584" s="185" t="s">
        <v>922</v>
      </c>
      <c r="G584" s="185" t="s">
        <v>923</v>
      </c>
      <c r="H584" s="185" t="s">
        <v>1780</v>
      </c>
      <c r="I584" s="170">
        <v>45159.444444444445</v>
      </c>
      <c r="J584" s="169" t="s">
        <v>1828</v>
      </c>
      <c r="K584" s="174">
        <v>45162.418055555558</v>
      </c>
      <c r="L584" s="171">
        <v>45162</v>
      </c>
      <c r="M584" s="177">
        <v>0.4180555555576575</v>
      </c>
      <c r="N584" s="169" t="s">
        <v>1847</v>
      </c>
      <c r="O584" s="169" t="s">
        <v>1830</v>
      </c>
      <c r="P584" s="172">
        <v>90</v>
      </c>
      <c r="Q584" s="172">
        <v>112.5</v>
      </c>
      <c r="R584" s="219"/>
      <c r="S584" s="219"/>
    </row>
    <row r="585" spans="1:19" x14ac:dyDescent="0.3">
      <c r="A585" s="154">
        <v>52</v>
      </c>
      <c r="B585" s="154" t="s">
        <v>2435</v>
      </c>
      <c r="C585" s="143">
        <f t="shared" si="37"/>
        <v>54</v>
      </c>
      <c r="D585" s="169" t="s">
        <v>1503</v>
      </c>
      <c r="E585" s="185" t="s">
        <v>2414</v>
      </c>
      <c r="F585" s="185" t="s">
        <v>922</v>
      </c>
      <c r="G585" s="185" t="s">
        <v>923</v>
      </c>
      <c r="H585" s="185" t="s">
        <v>1780</v>
      </c>
      <c r="I585" s="170">
        <v>45159.444444444445</v>
      </c>
      <c r="J585" s="169" t="s">
        <v>1831</v>
      </c>
      <c r="K585" s="174">
        <v>45162.48333333333</v>
      </c>
      <c r="L585" s="171">
        <v>45162</v>
      </c>
      <c r="M585" s="177">
        <v>0.48333333332993789</v>
      </c>
      <c r="N585" s="169" t="s">
        <v>1848</v>
      </c>
      <c r="O585" s="169" t="s">
        <v>1833</v>
      </c>
      <c r="P585" s="172">
        <v>105</v>
      </c>
      <c r="Q585" s="172">
        <v>184.8</v>
      </c>
      <c r="R585" s="219"/>
      <c r="S585" s="219"/>
    </row>
    <row r="586" spans="1:19" x14ac:dyDescent="0.3">
      <c r="A586" s="154">
        <v>52</v>
      </c>
      <c r="B586" s="154" t="s">
        <v>2435</v>
      </c>
      <c r="C586" s="143">
        <f t="shared" si="37"/>
        <v>54</v>
      </c>
      <c r="D586" s="169" t="s">
        <v>1503</v>
      </c>
      <c r="E586" s="185" t="s">
        <v>2414</v>
      </c>
      <c r="F586" s="185" t="s">
        <v>922</v>
      </c>
      <c r="G586" s="185" t="s">
        <v>923</v>
      </c>
      <c r="H586" s="185" t="s">
        <v>1780</v>
      </c>
      <c r="I586" s="170">
        <v>45159.444444444445</v>
      </c>
      <c r="J586" s="169" t="s">
        <v>1834</v>
      </c>
      <c r="K586" s="174">
        <v>45163.472916666666</v>
      </c>
      <c r="L586" s="171">
        <v>45163</v>
      </c>
      <c r="M586" s="177">
        <v>0.47291666666569654</v>
      </c>
      <c r="N586" s="169" t="s">
        <v>1849</v>
      </c>
      <c r="O586" s="169" t="s">
        <v>1836</v>
      </c>
      <c r="P586" s="172">
        <v>102</v>
      </c>
      <c r="Q586" s="172">
        <v>188.8</v>
      </c>
      <c r="R586" s="220"/>
      <c r="S586" s="220"/>
    </row>
    <row r="587" spans="1:19" x14ac:dyDescent="0.3">
      <c r="A587" s="154">
        <v>55</v>
      </c>
      <c r="B587" s="154" t="s">
        <v>2436</v>
      </c>
      <c r="C587" s="143">
        <f t="shared" si="37"/>
        <v>55</v>
      </c>
      <c r="D587" s="169" t="s">
        <v>903</v>
      </c>
      <c r="E587" s="179" t="s">
        <v>2403</v>
      </c>
      <c r="F587" s="179" t="s">
        <v>904</v>
      </c>
      <c r="G587" s="179" t="s">
        <v>905</v>
      </c>
      <c r="H587" s="179" t="s">
        <v>906</v>
      </c>
      <c r="I587" s="170">
        <v>45159.444444444445</v>
      </c>
      <c r="J587" s="169" t="s">
        <v>907</v>
      </c>
      <c r="K587" s="174">
        <v>45159.444444444445</v>
      </c>
      <c r="L587" s="171">
        <v>45159</v>
      </c>
      <c r="M587" s="177">
        <v>0.44444444444525288</v>
      </c>
      <c r="N587" s="169" t="s">
        <v>908</v>
      </c>
      <c r="O587" s="169" t="s">
        <v>909</v>
      </c>
      <c r="P587" s="172">
        <v>166</v>
      </c>
      <c r="Q587" s="172">
        <v>586.5</v>
      </c>
      <c r="R587" s="233" t="s">
        <v>2549</v>
      </c>
      <c r="S587" s="218" t="s">
        <v>2531</v>
      </c>
    </row>
    <row r="588" spans="1:19" x14ac:dyDescent="0.3">
      <c r="A588" s="154">
        <v>55</v>
      </c>
      <c r="B588" s="154" t="s">
        <v>2436</v>
      </c>
      <c r="C588" s="143">
        <f t="shared" si="37"/>
        <v>55</v>
      </c>
      <c r="D588" s="169" t="s">
        <v>903</v>
      </c>
      <c r="E588" s="179" t="s">
        <v>2403</v>
      </c>
      <c r="F588" s="179" t="s">
        <v>904</v>
      </c>
      <c r="G588" s="179" t="s">
        <v>905</v>
      </c>
      <c r="H588" s="179" t="s">
        <v>906</v>
      </c>
      <c r="I588" s="170">
        <v>45159.444444444445</v>
      </c>
      <c r="J588" s="169" t="s">
        <v>910</v>
      </c>
      <c r="K588" s="174">
        <v>45160.472222222219</v>
      </c>
      <c r="L588" s="171">
        <v>45160</v>
      </c>
      <c r="M588" s="177">
        <v>0.47222222221898846</v>
      </c>
      <c r="N588" s="169" t="s">
        <v>911</v>
      </c>
      <c r="O588" s="169" t="s">
        <v>912</v>
      </c>
      <c r="P588" s="172">
        <v>170</v>
      </c>
      <c r="Q588" s="172">
        <v>609</v>
      </c>
      <c r="R588" s="219"/>
      <c r="S588" s="219"/>
    </row>
    <row r="589" spans="1:19" x14ac:dyDescent="0.3">
      <c r="A589" s="154">
        <v>55</v>
      </c>
      <c r="B589" s="154" t="s">
        <v>2436</v>
      </c>
      <c r="C589" s="143">
        <f t="shared" si="37"/>
        <v>55</v>
      </c>
      <c r="D589" s="169" t="s">
        <v>903</v>
      </c>
      <c r="E589" s="179" t="s">
        <v>2403</v>
      </c>
      <c r="F589" s="179" t="s">
        <v>904</v>
      </c>
      <c r="G589" s="179" t="s">
        <v>905</v>
      </c>
      <c r="H589" s="179" t="s">
        <v>906</v>
      </c>
      <c r="I589" s="170">
        <v>45159.444444444445</v>
      </c>
      <c r="J589" s="169" t="s">
        <v>913</v>
      </c>
      <c r="K589" s="174">
        <v>45162.474305555559</v>
      </c>
      <c r="L589" s="171">
        <v>45162</v>
      </c>
      <c r="M589" s="177">
        <v>0.47430555555911269</v>
      </c>
      <c r="N589" s="169" t="s">
        <v>914</v>
      </c>
      <c r="O589" s="169" t="s">
        <v>915</v>
      </c>
      <c r="P589" s="172">
        <v>147</v>
      </c>
      <c r="Q589" s="172">
        <v>417.5</v>
      </c>
      <c r="R589" s="219"/>
      <c r="S589" s="219"/>
    </row>
    <row r="590" spans="1:19" x14ac:dyDescent="0.3">
      <c r="A590" s="154">
        <v>55</v>
      </c>
      <c r="B590" s="154" t="s">
        <v>2436</v>
      </c>
      <c r="C590" s="143">
        <f t="shared" si="37"/>
        <v>55</v>
      </c>
      <c r="D590" s="169" t="s">
        <v>903</v>
      </c>
      <c r="E590" s="179" t="s">
        <v>2403</v>
      </c>
      <c r="F590" s="179" t="s">
        <v>904</v>
      </c>
      <c r="G590" s="179" t="s">
        <v>905</v>
      </c>
      <c r="H590" s="179" t="s">
        <v>906</v>
      </c>
      <c r="I590" s="170">
        <v>45159.444444444445</v>
      </c>
      <c r="J590" s="169" t="s">
        <v>916</v>
      </c>
      <c r="K590" s="174">
        <v>45162.5</v>
      </c>
      <c r="L590" s="171">
        <v>45162</v>
      </c>
      <c r="M590" s="177">
        <v>0.5</v>
      </c>
      <c r="N590" s="169" t="s">
        <v>917</v>
      </c>
      <c r="O590" s="169" t="s">
        <v>918</v>
      </c>
      <c r="P590" s="172">
        <v>184</v>
      </c>
      <c r="Q590" s="172">
        <v>820.5</v>
      </c>
      <c r="R590" s="219"/>
      <c r="S590" s="219"/>
    </row>
    <row r="591" spans="1:19" x14ac:dyDescent="0.3">
      <c r="A591" s="154">
        <v>55</v>
      </c>
      <c r="B591" s="154" t="s">
        <v>2436</v>
      </c>
      <c r="C591" s="143">
        <f t="shared" si="37"/>
        <v>55</v>
      </c>
      <c r="D591" s="169" t="s">
        <v>903</v>
      </c>
      <c r="E591" s="179" t="s">
        <v>2403</v>
      </c>
      <c r="F591" s="179" t="s">
        <v>904</v>
      </c>
      <c r="G591" s="179" t="s">
        <v>905</v>
      </c>
      <c r="H591" s="179" t="s">
        <v>906</v>
      </c>
      <c r="I591" s="170">
        <v>45159.444444444445</v>
      </c>
      <c r="J591" s="169" t="s">
        <v>919</v>
      </c>
      <c r="K591" s="174">
        <v>45162.5</v>
      </c>
      <c r="L591" s="171">
        <v>45162</v>
      </c>
      <c r="M591" s="177">
        <v>0.5</v>
      </c>
      <c r="N591" s="169" t="s">
        <v>920</v>
      </c>
      <c r="O591" s="169" t="s">
        <v>921</v>
      </c>
      <c r="P591" s="172">
        <v>187</v>
      </c>
      <c r="Q591" s="172">
        <v>907.5</v>
      </c>
      <c r="R591" s="220"/>
      <c r="S591" s="220"/>
    </row>
    <row r="592" spans="1:19" x14ac:dyDescent="0.3">
      <c r="A592" s="154">
        <v>55</v>
      </c>
      <c r="B592" s="154" t="s">
        <v>2436</v>
      </c>
      <c r="C592" s="143">
        <f t="shared" si="37"/>
        <v>56</v>
      </c>
      <c r="D592" s="169" t="s">
        <v>903</v>
      </c>
      <c r="E592" s="179" t="s">
        <v>2404</v>
      </c>
      <c r="F592" s="179" t="s">
        <v>904</v>
      </c>
      <c r="G592" s="179" t="s">
        <v>905</v>
      </c>
      <c r="H592" s="179" t="s">
        <v>930</v>
      </c>
      <c r="I592" s="170">
        <v>45159.496527777781</v>
      </c>
      <c r="J592" s="169" t="s">
        <v>931</v>
      </c>
      <c r="K592" s="174">
        <v>45159.496527777781</v>
      </c>
      <c r="L592" s="171">
        <v>45159</v>
      </c>
      <c r="M592" s="177">
        <v>0.49652777778101154</v>
      </c>
      <c r="N592" s="169" t="s">
        <v>932</v>
      </c>
      <c r="O592" s="169" t="s">
        <v>933</v>
      </c>
      <c r="P592" s="172">
        <v>183</v>
      </c>
      <c r="Q592" s="172">
        <v>767</v>
      </c>
      <c r="R592" s="233" t="s">
        <v>2550</v>
      </c>
      <c r="S592" s="218" t="s">
        <v>2531</v>
      </c>
    </row>
    <row r="593" spans="1:19" x14ac:dyDescent="0.3">
      <c r="A593" s="154">
        <v>55</v>
      </c>
      <c r="B593" s="154" t="s">
        <v>2436</v>
      </c>
      <c r="C593" s="143">
        <f t="shared" si="37"/>
        <v>56</v>
      </c>
      <c r="D593" s="169" t="s">
        <v>903</v>
      </c>
      <c r="E593" s="179" t="s">
        <v>2404</v>
      </c>
      <c r="F593" s="179" t="s">
        <v>904</v>
      </c>
      <c r="G593" s="179" t="s">
        <v>905</v>
      </c>
      <c r="H593" s="179" t="s">
        <v>930</v>
      </c>
      <c r="I593" s="170">
        <v>45159.496527777781</v>
      </c>
      <c r="J593" s="169" t="s">
        <v>934</v>
      </c>
      <c r="K593" s="174">
        <v>45160.594444444447</v>
      </c>
      <c r="L593" s="171">
        <v>45160</v>
      </c>
      <c r="M593" s="177">
        <v>0.59444444444670808</v>
      </c>
      <c r="N593" s="169" t="s">
        <v>935</v>
      </c>
      <c r="O593" s="169" t="s">
        <v>936</v>
      </c>
      <c r="P593" s="172">
        <v>147</v>
      </c>
      <c r="Q593" s="172">
        <v>379</v>
      </c>
      <c r="R593" s="219"/>
      <c r="S593" s="219"/>
    </row>
    <row r="594" spans="1:19" x14ac:dyDescent="0.3">
      <c r="A594" s="154">
        <v>55</v>
      </c>
      <c r="B594" s="154" t="s">
        <v>2436</v>
      </c>
      <c r="C594" s="143">
        <f t="shared" si="37"/>
        <v>56</v>
      </c>
      <c r="D594" s="169" t="s">
        <v>903</v>
      </c>
      <c r="E594" s="179" t="s">
        <v>2404</v>
      </c>
      <c r="F594" s="179" t="s">
        <v>904</v>
      </c>
      <c r="G594" s="179" t="s">
        <v>905</v>
      </c>
      <c r="H594" s="179" t="s">
        <v>930</v>
      </c>
      <c r="I594" s="170">
        <v>45159.496527777781</v>
      </c>
      <c r="J594" s="169" t="s">
        <v>937</v>
      </c>
      <c r="K594" s="174">
        <v>45162.46597222222</v>
      </c>
      <c r="L594" s="171">
        <v>45162</v>
      </c>
      <c r="M594" s="177">
        <v>0.46597222222044365</v>
      </c>
      <c r="N594" s="169" t="s">
        <v>938</v>
      </c>
      <c r="O594" s="169" t="s">
        <v>939</v>
      </c>
      <c r="P594" s="172">
        <v>155</v>
      </c>
      <c r="Q594" s="172">
        <v>482.8</v>
      </c>
      <c r="R594" s="219"/>
      <c r="S594" s="219"/>
    </row>
    <row r="595" spans="1:19" x14ac:dyDescent="0.3">
      <c r="A595" s="154">
        <v>55</v>
      </c>
      <c r="B595" s="154" t="s">
        <v>2436</v>
      </c>
      <c r="C595" s="143">
        <f t="shared" si="37"/>
        <v>56</v>
      </c>
      <c r="D595" s="169" t="s">
        <v>903</v>
      </c>
      <c r="E595" s="179" t="s">
        <v>2404</v>
      </c>
      <c r="F595" s="179" t="s">
        <v>904</v>
      </c>
      <c r="G595" s="179" t="s">
        <v>905</v>
      </c>
      <c r="H595" s="179" t="s">
        <v>930</v>
      </c>
      <c r="I595" s="170">
        <v>45159.496527777781</v>
      </c>
      <c r="J595" s="169" t="s">
        <v>940</v>
      </c>
      <c r="K595" s="174">
        <v>45162.48541666667</v>
      </c>
      <c r="L595" s="171">
        <v>45162</v>
      </c>
      <c r="M595" s="177">
        <v>0.48541666667006211</v>
      </c>
      <c r="N595" s="169" t="s">
        <v>941</v>
      </c>
      <c r="O595" s="169" t="s">
        <v>942</v>
      </c>
      <c r="P595" s="172">
        <v>188</v>
      </c>
      <c r="Q595" s="172">
        <v>892</v>
      </c>
      <c r="R595" s="219"/>
      <c r="S595" s="219"/>
    </row>
    <row r="596" spans="1:19" x14ac:dyDescent="0.3">
      <c r="A596" s="154">
        <v>55</v>
      </c>
      <c r="B596" s="154" t="s">
        <v>2436</v>
      </c>
      <c r="C596" s="143">
        <f t="shared" si="37"/>
        <v>56</v>
      </c>
      <c r="D596" s="169" t="s">
        <v>903</v>
      </c>
      <c r="E596" s="179" t="s">
        <v>2404</v>
      </c>
      <c r="F596" s="179" t="s">
        <v>904</v>
      </c>
      <c r="G596" s="179" t="s">
        <v>905</v>
      </c>
      <c r="H596" s="179" t="s">
        <v>930</v>
      </c>
      <c r="I596" s="170">
        <v>45159.496527777781</v>
      </c>
      <c r="J596" s="169" t="s">
        <v>943</v>
      </c>
      <c r="K596" s="174">
        <v>45162.591666666667</v>
      </c>
      <c r="L596" s="171">
        <v>45162</v>
      </c>
      <c r="M596" s="177">
        <v>0.59166666666715173</v>
      </c>
      <c r="N596" s="169" t="s">
        <v>944</v>
      </c>
      <c r="O596" s="169" t="s">
        <v>945</v>
      </c>
      <c r="P596" s="172">
        <v>179</v>
      </c>
      <c r="Q596" s="172">
        <v>820</v>
      </c>
      <c r="R596" s="220"/>
      <c r="S596" s="220"/>
    </row>
    <row r="597" spans="1:19" x14ac:dyDescent="0.3">
      <c r="A597" s="154">
        <v>55</v>
      </c>
      <c r="B597" s="154" t="s">
        <v>2436</v>
      </c>
      <c r="C597" s="143">
        <f t="shared" si="37"/>
        <v>57</v>
      </c>
      <c r="D597" s="169" t="s">
        <v>903</v>
      </c>
      <c r="E597" s="179" t="s">
        <v>2403</v>
      </c>
      <c r="F597" s="179" t="s">
        <v>922</v>
      </c>
      <c r="G597" s="179" t="s">
        <v>923</v>
      </c>
      <c r="H597" s="179" t="s">
        <v>924</v>
      </c>
      <c r="I597" s="170">
        <v>45159.444444444445</v>
      </c>
      <c r="J597" s="169" t="s">
        <v>907</v>
      </c>
      <c r="K597" s="174">
        <v>45159.444444444445</v>
      </c>
      <c r="L597" s="171">
        <v>45159</v>
      </c>
      <c r="M597" s="177">
        <v>0.44444444444525288</v>
      </c>
      <c r="N597" s="169" t="s">
        <v>925</v>
      </c>
      <c r="O597" s="169" t="s">
        <v>909</v>
      </c>
      <c r="P597" s="172">
        <v>166</v>
      </c>
      <c r="Q597" s="172">
        <v>586.5</v>
      </c>
      <c r="R597" s="233" t="s">
        <v>2551</v>
      </c>
      <c r="S597" s="218" t="s">
        <v>2531</v>
      </c>
    </row>
    <row r="598" spans="1:19" x14ac:dyDescent="0.3">
      <c r="A598" s="154">
        <v>55</v>
      </c>
      <c r="B598" s="154" t="s">
        <v>2436</v>
      </c>
      <c r="C598" s="143">
        <f t="shared" si="37"/>
        <v>57</v>
      </c>
      <c r="D598" s="169" t="s">
        <v>903</v>
      </c>
      <c r="E598" s="179" t="s">
        <v>2403</v>
      </c>
      <c r="F598" s="179" t="s">
        <v>922</v>
      </c>
      <c r="G598" s="179" t="s">
        <v>923</v>
      </c>
      <c r="H598" s="210" t="s">
        <v>924</v>
      </c>
      <c r="I598" s="170">
        <v>45159.444444444445</v>
      </c>
      <c r="J598" s="169" t="s">
        <v>910</v>
      </c>
      <c r="K598" s="174">
        <v>45160.472222222219</v>
      </c>
      <c r="L598" s="171">
        <v>45160</v>
      </c>
      <c r="M598" s="177">
        <v>0.47222222221898846</v>
      </c>
      <c r="N598" s="169" t="s">
        <v>926</v>
      </c>
      <c r="O598" s="169" t="s">
        <v>912</v>
      </c>
      <c r="P598" s="172">
        <v>170</v>
      </c>
      <c r="Q598" s="172">
        <v>609</v>
      </c>
      <c r="R598" s="219"/>
      <c r="S598" s="219"/>
    </row>
    <row r="599" spans="1:19" x14ac:dyDescent="0.3">
      <c r="A599" s="154">
        <v>55</v>
      </c>
      <c r="B599" s="154" t="s">
        <v>2436</v>
      </c>
      <c r="C599" s="143">
        <f t="shared" si="37"/>
        <v>57</v>
      </c>
      <c r="D599" s="169" t="s">
        <v>903</v>
      </c>
      <c r="E599" s="179" t="s">
        <v>2403</v>
      </c>
      <c r="F599" s="179" t="s">
        <v>922</v>
      </c>
      <c r="G599" s="179" t="s">
        <v>923</v>
      </c>
      <c r="H599" s="179" t="s">
        <v>924</v>
      </c>
      <c r="I599" s="170">
        <v>45159.444444444445</v>
      </c>
      <c r="J599" s="169" t="s">
        <v>913</v>
      </c>
      <c r="K599" s="174">
        <v>45162.474305555559</v>
      </c>
      <c r="L599" s="171">
        <v>45162</v>
      </c>
      <c r="M599" s="177">
        <v>0.47430555555911269</v>
      </c>
      <c r="N599" s="169" t="s">
        <v>927</v>
      </c>
      <c r="O599" s="169" t="s">
        <v>915</v>
      </c>
      <c r="P599" s="172">
        <v>147</v>
      </c>
      <c r="Q599" s="172">
        <v>417.5</v>
      </c>
      <c r="R599" s="219"/>
      <c r="S599" s="219"/>
    </row>
    <row r="600" spans="1:19" x14ac:dyDescent="0.3">
      <c r="A600" s="154">
        <v>55</v>
      </c>
      <c r="B600" s="154" t="s">
        <v>2436</v>
      </c>
      <c r="C600" s="143">
        <f t="shared" si="37"/>
        <v>57</v>
      </c>
      <c r="D600" s="169" t="s">
        <v>903</v>
      </c>
      <c r="E600" s="179" t="s">
        <v>2403</v>
      </c>
      <c r="F600" s="179" t="s">
        <v>922</v>
      </c>
      <c r="G600" s="179" t="s">
        <v>923</v>
      </c>
      <c r="H600" s="179" t="s">
        <v>924</v>
      </c>
      <c r="I600" s="170">
        <v>45159.444444444445</v>
      </c>
      <c r="J600" s="169" t="s">
        <v>916</v>
      </c>
      <c r="K600" s="174">
        <v>45162.5</v>
      </c>
      <c r="L600" s="171">
        <v>45162</v>
      </c>
      <c r="M600" s="177">
        <v>0.5</v>
      </c>
      <c r="N600" s="169" t="s">
        <v>928</v>
      </c>
      <c r="O600" s="169" t="s">
        <v>918</v>
      </c>
      <c r="P600" s="172">
        <v>184</v>
      </c>
      <c r="Q600" s="172">
        <v>820.5</v>
      </c>
      <c r="R600" s="219"/>
      <c r="S600" s="219"/>
    </row>
    <row r="601" spans="1:19" x14ac:dyDescent="0.3">
      <c r="A601" s="154">
        <v>55</v>
      </c>
      <c r="B601" s="154" t="s">
        <v>2436</v>
      </c>
      <c r="C601" s="143">
        <f t="shared" si="37"/>
        <v>57</v>
      </c>
      <c r="D601" s="169" t="s">
        <v>903</v>
      </c>
      <c r="E601" s="179" t="s">
        <v>2403</v>
      </c>
      <c r="F601" s="179" t="s">
        <v>922</v>
      </c>
      <c r="G601" s="179" t="s">
        <v>923</v>
      </c>
      <c r="H601" s="179" t="s">
        <v>924</v>
      </c>
      <c r="I601" s="170">
        <v>45159.444444444445</v>
      </c>
      <c r="J601" s="169" t="s">
        <v>919</v>
      </c>
      <c r="K601" s="174">
        <v>45162.5</v>
      </c>
      <c r="L601" s="171">
        <v>45162</v>
      </c>
      <c r="M601" s="177">
        <v>0.5</v>
      </c>
      <c r="N601" s="169" t="s">
        <v>929</v>
      </c>
      <c r="O601" s="169" t="s">
        <v>921</v>
      </c>
      <c r="P601" s="172">
        <v>187</v>
      </c>
      <c r="Q601" s="172">
        <v>907.5</v>
      </c>
      <c r="R601" s="219"/>
      <c r="S601" s="219"/>
    </row>
    <row r="602" spans="1:19" x14ac:dyDescent="0.3">
      <c r="A602" s="154">
        <v>55</v>
      </c>
      <c r="B602" s="154" t="s">
        <v>2436</v>
      </c>
      <c r="C602" s="143">
        <f t="shared" si="37"/>
        <v>57</v>
      </c>
      <c r="D602" s="169" t="s">
        <v>903</v>
      </c>
      <c r="E602" s="179" t="s">
        <v>2404</v>
      </c>
      <c r="F602" s="179" t="s">
        <v>922</v>
      </c>
      <c r="G602" s="179" t="s">
        <v>923</v>
      </c>
      <c r="H602" s="179" t="s">
        <v>924</v>
      </c>
      <c r="I602" s="170">
        <v>45159.444444444445</v>
      </c>
      <c r="J602" s="169" t="s">
        <v>931</v>
      </c>
      <c r="K602" s="174">
        <v>45159.496527777781</v>
      </c>
      <c r="L602" s="171">
        <v>45159</v>
      </c>
      <c r="M602" s="177">
        <v>0.49652777778101154</v>
      </c>
      <c r="N602" s="169" t="s">
        <v>946</v>
      </c>
      <c r="O602" s="169" t="s">
        <v>933</v>
      </c>
      <c r="P602" s="172">
        <v>183</v>
      </c>
      <c r="Q602" s="172">
        <v>767</v>
      </c>
      <c r="R602" s="219"/>
      <c r="S602" s="219"/>
    </row>
    <row r="603" spans="1:19" x14ac:dyDescent="0.3">
      <c r="A603" s="154">
        <v>55</v>
      </c>
      <c r="B603" s="154" t="s">
        <v>2436</v>
      </c>
      <c r="C603" s="143">
        <f t="shared" si="37"/>
        <v>57</v>
      </c>
      <c r="D603" s="169" t="s">
        <v>903</v>
      </c>
      <c r="E603" s="179" t="s">
        <v>2404</v>
      </c>
      <c r="F603" s="179" t="s">
        <v>922</v>
      </c>
      <c r="G603" s="179" t="s">
        <v>923</v>
      </c>
      <c r="H603" s="179" t="s">
        <v>924</v>
      </c>
      <c r="I603" s="170">
        <v>45159.444444444445</v>
      </c>
      <c r="J603" s="169" t="s">
        <v>934</v>
      </c>
      <c r="K603" s="174">
        <v>45160.594444444447</v>
      </c>
      <c r="L603" s="171">
        <v>45160</v>
      </c>
      <c r="M603" s="177">
        <v>0.59444444444670808</v>
      </c>
      <c r="N603" s="169" t="s">
        <v>947</v>
      </c>
      <c r="O603" s="169" t="s">
        <v>936</v>
      </c>
      <c r="P603" s="172">
        <v>147</v>
      </c>
      <c r="Q603" s="172">
        <v>379</v>
      </c>
      <c r="R603" s="219"/>
      <c r="S603" s="219"/>
    </row>
    <row r="604" spans="1:19" x14ac:dyDescent="0.3">
      <c r="A604" s="154">
        <v>55</v>
      </c>
      <c r="B604" s="154" t="s">
        <v>2436</v>
      </c>
      <c r="C604" s="143">
        <f t="shared" si="37"/>
        <v>57</v>
      </c>
      <c r="D604" s="169" t="s">
        <v>903</v>
      </c>
      <c r="E604" s="179" t="s">
        <v>2404</v>
      </c>
      <c r="F604" s="179" t="s">
        <v>922</v>
      </c>
      <c r="G604" s="179" t="s">
        <v>923</v>
      </c>
      <c r="H604" s="179" t="s">
        <v>924</v>
      </c>
      <c r="I604" s="170">
        <v>45159.444444444445</v>
      </c>
      <c r="J604" s="169" t="s">
        <v>937</v>
      </c>
      <c r="K604" s="174">
        <v>45162.46597222222</v>
      </c>
      <c r="L604" s="171">
        <v>45162</v>
      </c>
      <c r="M604" s="177">
        <v>0.46597222222044365</v>
      </c>
      <c r="N604" s="169" t="s">
        <v>948</v>
      </c>
      <c r="O604" s="169" t="s">
        <v>939</v>
      </c>
      <c r="P604" s="172">
        <v>155</v>
      </c>
      <c r="Q604" s="172">
        <v>482.8</v>
      </c>
      <c r="R604" s="219"/>
      <c r="S604" s="219"/>
    </row>
    <row r="605" spans="1:19" x14ac:dyDescent="0.3">
      <c r="A605" s="154">
        <v>55</v>
      </c>
      <c r="B605" s="154" t="s">
        <v>2436</v>
      </c>
      <c r="C605" s="143">
        <f t="shared" si="37"/>
        <v>57</v>
      </c>
      <c r="D605" s="169" t="s">
        <v>903</v>
      </c>
      <c r="E605" s="179" t="s">
        <v>2404</v>
      </c>
      <c r="F605" s="179" t="s">
        <v>922</v>
      </c>
      <c r="G605" s="179" t="s">
        <v>923</v>
      </c>
      <c r="H605" s="179" t="s">
        <v>924</v>
      </c>
      <c r="I605" s="170">
        <v>45159.444444444445</v>
      </c>
      <c r="J605" s="169" t="s">
        <v>940</v>
      </c>
      <c r="K605" s="174">
        <v>45162.48541666667</v>
      </c>
      <c r="L605" s="171">
        <v>45162</v>
      </c>
      <c r="M605" s="177">
        <v>0.48541666667006211</v>
      </c>
      <c r="N605" s="169" t="s">
        <v>949</v>
      </c>
      <c r="O605" s="169" t="s">
        <v>942</v>
      </c>
      <c r="P605" s="172">
        <v>188</v>
      </c>
      <c r="Q605" s="172">
        <v>892</v>
      </c>
      <c r="R605" s="219"/>
      <c r="S605" s="219"/>
    </row>
    <row r="606" spans="1:19" x14ac:dyDescent="0.3">
      <c r="A606" s="154">
        <v>55</v>
      </c>
      <c r="B606" s="154" t="s">
        <v>2436</v>
      </c>
      <c r="C606" s="143">
        <f t="shared" si="37"/>
        <v>57</v>
      </c>
      <c r="D606" s="169" t="s">
        <v>903</v>
      </c>
      <c r="E606" s="179" t="s">
        <v>2404</v>
      </c>
      <c r="F606" s="179" t="s">
        <v>922</v>
      </c>
      <c r="G606" s="179" t="s">
        <v>923</v>
      </c>
      <c r="H606" s="179" t="s">
        <v>924</v>
      </c>
      <c r="I606" s="170">
        <v>45159.444444444445</v>
      </c>
      <c r="J606" s="169" t="s">
        <v>943</v>
      </c>
      <c r="K606" s="174">
        <v>45162.591666666667</v>
      </c>
      <c r="L606" s="171">
        <v>45162</v>
      </c>
      <c r="M606" s="177">
        <v>0.59166666666715173</v>
      </c>
      <c r="N606" s="169" t="s">
        <v>950</v>
      </c>
      <c r="O606" s="169" t="s">
        <v>945</v>
      </c>
      <c r="P606" s="172">
        <v>179</v>
      </c>
      <c r="Q606" s="172">
        <v>820</v>
      </c>
      <c r="R606" s="220"/>
      <c r="S606" s="220"/>
    </row>
    <row r="607" spans="1:19" x14ac:dyDescent="0.3">
      <c r="A607" s="154">
        <v>58</v>
      </c>
      <c r="B607" s="154" t="str">
        <f t="shared" ref="B607:B626" si="38">A607&amp;","&amp;A607+1</f>
        <v>58,59</v>
      </c>
      <c r="C607" s="143">
        <f t="shared" si="37"/>
        <v>58</v>
      </c>
      <c r="D607" s="169" t="s">
        <v>903</v>
      </c>
      <c r="E607" s="186" t="s">
        <v>2405</v>
      </c>
      <c r="F607" s="187" t="s">
        <v>904</v>
      </c>
      <c r="G607" s="187" t="s">
        <v>905</v>
      </c>
      <c r="H607" s="187" t="s">
        <v>951</v>
      </c>
      <c r="I607" s="170">
        <v>45160.489583333336</v>
      </c>
      <c r="J607" s="169" t="s">
        <v>952</v>
      </c>
      <c r="K607" s="174">
        <v>45160.489583333336</v>
      </c>
      <c r="L607" s="171">
        <v>45160</v>
      </c>
      <c r="M607" s="177">
        <v>0.48958333333575865</v>
      </c>
      <c r="N607" s="169" t="s">
        <v>953</v>
      </c>
      <c r="O607" s="169" t="s">
        <v>954</v>
      </c>
      <c r="P607" s="172">
        <v>161</v>
      </c>
      <c r="Q607" s="172">
        <v>547.5</v>
      </c>
      <c r="R607" s="234" t="s">
        <v>2552</v>
      </c>
      <c r="S607" s="221" t="s">
        <v>2531</v>
      </c>
    </row>
    <row r="608" spans="1:19" x14ac:dyDescent="0.3">
      <c r="A608" s="154">
        <v>58</v>
      </c>
      <c r="B608" s="154" t="str">
        <f t="shared" si="38"/>
        <v>58,59</v>
      </c>
      <c r="C608" s="143">
        <f t="shared" si="37"/>
        <v>58</v>
      </c>
      <c r="D608" s="169" t="s">
        <v>903</v>
      </c>
      <c r="E608" s="187" t="s">
        <v>2405</v>
      </c>
      <c r="F608" s="187" t="s">
        <v>904</v>
      </c>
      <c r="G608" s="187" t="s">
        <v>905</v>
      </c>
      <c r="H608" s="187" t="s">
        <v>951</v>
      </c>
      <c r="I608" s="170">
        <v>45160.489583333336</v>
      </c>
      <c r="J608" s="169" t="s">
        <v>955</v>
      </c>
      <c r="K608" s="174">
        <v>45160.594444444447</v>
      </c>
      <c r="L608" s="171">
        <v>45160</v>
      </c>
      <c r="M608" s="177">
        <v>0.59444444444670808</v>
      </c>
      <c r="N608" s="169" t="s">
        <v>956</v>
      </c>
      <c r="O608" s="169" t="s">
        <v>957</v>
      </c>
      <c r="P608" s="172">
        <v>152</v>
      </c>
      <c r="Q608" s="172">
        <v>429</v>
      </c>
      <c r="R608" s="219"/>
      <c r="S608" s="219"/>
    </row>
    <row r="609" spans="1:19" x14ac:dyDescent="0.3">
      <c r="A609" s="154">
        <v>58</v>
      </c>
      <c r="B609" s="154" t="str">
        <f t="shared" si="38"/>
        <v>58,59</v>
      </c>
      <c r="C609" s="143">
        <f t="shared" si="37"/>
        <v>58</v>
      </c>
      <c r="D609" s="169" t="s">
        <v>903</v>
      </c>
      <c r="E609" s="187" t="s">
        <v>2405</v>
      </c>
      <c r="F609" s="187" t="s">
        <v>904</v>
      </c>
      <c r="G609" s="187" t="s">
        <v>905</v>
      </c>
      <c r="H609" s="187" t="s">
        <v>951</v>
      </c>
      <c r="I609" s="170">
        <v>45160.489583333336</v>
      </c>
      <c r="J609" s="169" t="s">
        <v>958</v>
      </c>
      <c r="K609" s="174">
        <v>45162.477777777778</v>
      </c>
      <c r="L609" s="171">
        <v>45162</v>
      </c>
      <c r="M609" s="177">
        <v>0.47777777777810115</v>
      </c>
      <c r="N609" s="169" t="s">
        <v>959</v>
      </c>
      <c r="O609" s="169" t="s">
        <v>960</v>
      </c>
      <c r="P609" s="172">
        <v>189</v>
      </c>
      <c r="Q609" s="172">
        <v>893.5</v>
      </c>
      <c r="R609" s="219"/>
      <c r="S609" s="219"/>
    </row>
    <row r="610" spans="1:19" x14ac:dyDescent="0.3">
      <c r="A610" s="154">
        <v>58</v>
      </c>
      <c r="B610" s="154" t="str">
        <f t="shared" si="38"/>
        <v>58,59</v>
      </c>
      <c r="C610" s="143">
        <f t="shared" si="37"/>
        <v>58</v>
      </c>
      <c r="D610" s="169" t="s">
        <v>903</v>
      </c>
      <c r="E610" s="187" t="s">
        <v>2405</v>
      </c>
      <c r="F610" s="187" t="s">
        <v>904</v>
      </c>
      <c r="G610" s="187" t="s">
        <v>905</v>
      </c>
      <c r="H610" s="187" t="s">
        <v>951</v>
      </c>
      <c r="I610" s="170">
        <v>45160.489583333336</v>
      </c>
      <c r="J610" s="169" t="s">
        <v>961</v>
      </c>
      <c r="K610" s="174">
        <v>45162.48541666667</v>
      </c>
      <c r="L610" s="171">
        <v>45162</v>
      </c>
      <c r="M610" s="177">
        <v>0.48541666667006211</v>
      </c>
      <c r="N610" s="169" t="s">
        <v>962</v>
      </c>
      <c r="O610" s="169" t="s">
        <v>963</v>
      </c>
      <c r="P610" s="172">
        <v>185</v>
      </c>
      <c r="Q610" s="172">
        <v>796.5</v>
      </c>
      <c r="R610" s="219"/>
      <c r="S610" s="219"/>
    </row>
    <row r="611" spans="1:19" x14ac:dyDescent="0.3">
      <c r="A611" s="154">
        <v>58</v>
      </c>
      <c r="B611" s="154" t="str">
        <f t="shared" si="38"/>
        <v>58,59</v>
      </c>
      <c r="C611" s="143">
        <f t="shared" si="37"/>
        <v>58</v>
      </c>
      <c r="D611" s="169" t="s">
        <v>903</v>
      </c>
      <c r="E611" s="187" t="s">
        <v>2405</v>
      </c>
      <c r="F611" s="187" t="s">
        <v>904</v>
      </c>
      <c r="G611" s="187" t="s">
        <v>905</v>
      </c>
      <c r="H611" s="187" t="s">
        <v>951</v>
      </c>
      <c r="I611" s="170">
        <v>45160.489583333336</v>
      </c>
      <c r="J611" s="169" t="s">
        <v>964</v>
      </c>
      <c r="K611" s="174">
        <v>45162.48541666667</v>
      </c>
      <c r="L611" s="171">
        <v>45162</v>
      </c>
      <c r="M611" s="177">
        <v>0.48541666667006211</v>
      </c>
      <c r="N611" s="169" t="s">
        <v>965</v>
      </c>
      <c r="O611" s="169" t="s">
        <v>966</v>
      </c>
      <c r="P611" s="172">
        <v>169</v>
      </c>
      <c r="Q611" s="172">
        <v>648</v>
      </c>
      <c r="R611" s="220"/>
      <c r="S611" s="220"/>
    </row>
    <row r="612" spans="1:19" x14ac:dyDescent="0.3">
      <c r="A612" s="154">
        <v>58</v>
      </c>
      <c r="B612" s="154" t="str">
        <f t="shared" si="38"/>
        <v>58,59</v>
      </c>
      <c r="C612" s="143">
        <f t="shared" si="37"/>
        <v>59</v>
      </c>
      <c r="D612" s="169" t="s">
        <v>903</v>
      </c>
      <c r="E612" s="187" t="s">
        <v>2406</v>
      </c>
      <c r="F612" s="187" t="s">
        <v>904</v>
      </c>
      <c r="G612" s="187" t="s">
        <v>905</v>
      </c>
      <c r="H612" s="187" t="s">
        <v>973</v>
      </c>
      <c r="I612" s="170">
        <v>45159.444444444445</v>
      </c>
      <c r="J612" s="169" t="s">
        <v>974</v>
      </c>
      <c r="K612" s="174">
        <v>45159.444444444445</v>
      </c>
      <c r="L612" s="171">
        <v>45159</v>
      </c>
      <c r="M612" s="177">
        <v>0.44444444444525288</v>
      </c>
      <c r="N612" s="169" t="s">
        <v>975</v>
      </c>
      <c r="O612" s="169" t="s">
        <v>976</v>
      </c>
      <c r="P612" s="172">
        <v>170</v>
      </c>
      <c r="Q612" s="172">
        <v>656.5</v>
      </c>
      <c r="R612" s="234" t="s">
        <v>2553</v>
      </c>
      <c r="S612" s="221" t="s">
        <v>2531</v>
      </c>
    </row>
    <row r="613" spans="1:19" x14ac:dyDescent="0.3">
      <c r="A613" s="154">
        <v>58</v>
      </c>
      <c r="B613" s="154" t="str">
        <f t="shared" si="38"/>
        <v>58,59</v>
      </c>
      <c r="C613" s="143">
        <f t="shared" si="37"/>
        <v>59</v>
      </c>
      <c r="D613" s="169" t="s">
        <v>903</v>
      </c>
      <c r="E613" s="187" t="s">
        <v>2406</v>
      </c>
      <c r="F613" s="187" t="s">
        <v>904</v>
      </c>
      <c r="G613" s="187" t="s">
        <v>905</v>
      </c>
      <c r="H613" s="187" t="s">
        <v>973</v>
      </c>
      <c r="I613" s="170">
        <v>45159.444444444445</v>
      </c>
      <c r="J613" s="169" t="s">
        <v>977</v>
      </c>
      <c r="K613" s="174">
        <v>45162.581944444442</v>
      </c>
      <c r="L613" s="171">
        <v>45162</v>
      </c>
      <c r="M613" s="177">
        <v>0.5819444444423425</v>
      </c>
      <c r="N613" s="169" t="s">
        <v>978</v>
      </c>
      <c r="O613" s="169" t="s">
        <v>979</v>
      </c>
      <c r="P613" s="172">
        <v>165</v>
      </c>
      <c r="Q613" s="172">
        <v>586.5</v>
      </c>
      <c r="R613" s="219"/>
      <c r="S613" s="219"/>
    </row>
    <row r="614" spans="1:19" x14ac:dyDescent="0.3">
      <c r="A614" s="154">
        <v>58</v>
      </c>
      <c r="B614" s="154" t="str">
        <f t="shared" si="38"/>
        <v>58,59</v>
      </c>
      <c r="C614" s="143">
        <f t="shared" si="37"/>
        <v>59</v>
      </c>
      <c r="D614" s="169" t="s">
        <v>903</v>
      </c>
      <c r="E614" s="187" t="s">
        <v>2406</v>
      </c>
      <c r="F614" s="187" t="s">
        <v>904</v>
      </c>
      <c r="G614" s="187" t="s">
        <v>905</v>
      </c>
      <c r="H614" s="187" t="s">
        <v>973</v>
      </c>
      <c r="I614" s="170">
        <v>45159.444444444445</v>
      </c>
      <c r="J614" s="169" t="s">
        <v>980</v>
      </c>
      <c r="K614" s="174">
        <v>45162.584722222222</v>
      </c>
      <c r="L614" s="171">
        <v>45162</v>
      </c>
      <c r="M614" s="177">
        <v>0.58472222222189885</v>
      </c>
      <c r="N614" s="169" t="s">
        <v>981</v>
      </c>
      <c r="O614" s="169" t="s">
        <v>982</v>
      </c>
      <c r="P614" s="172">
        <v>182</v>
      </c>
      <c r="Q614" s="172">
        <v>687</v>
      </c>
      <c r="R614" s="219"/>
      <c r="S614" s="219"/>
    </row>
    <row r="615" spans="1:19" x14ac:dyDescent="0.3">
      <c r="A615" s="154">
        <v>58</v>
      </c>
      <c r="B615" s="154" t="str">
        <f t="shared" si="38"/>
        <v>58,59</v>
      </c>
      <c r="C615" s="143">
        <f t="shared" si="37"/>
        <v>59</v>
      </c>
      <c r="D615" s="169" t="s">
        <v>903</v>
      </c>
      <c r="E615" s="187" t="s">
        <v>2406</v>
      </c>
      <c r="F615" s="187" t="s">
        <v>904</v>
      </c>
      <c r="G615" s="187" t="s">
        <v>905</v>
      </c>
      <c r="H615" s="187" t="s">
        <v>973</v>
      </c>
      <c r="I615" s="170">
        <v>45159.444444444445</v>
      </c>
      <c r="J615" s="169" t="s">
        <v>983</v>
      </c>
      <c r="K615" s="174">
        <v>45162.589583333334</v>
      </c>
      <c r="L615" s="171">
        <v>45162</v>
      </c>
      <c r="M615" s="177">
        <v>0.58958333333430346</v>
      </c>
      <c r="N615" s="169" t="s">
        <v>984</v>
      </c>
      <c r="O615" s="169" t="s">
        <v>985</v>
      </c>
      <c r="P615" s="172">
        <v>191</v>
      </c>
      <c r="Q615" s="172">
        <v>896.5</v>
      </c>
      <c r="R615" s="219"/>
      <c r="S615" s="219"/>
    </row>
    <row r="616" spans="1:19" x14ac:dyDescent="0.3">
      <c r="A616" s="154">
        <v>58</v>
      </c>
      <c r="B616" s="154" t="str">
        <f t="shared" si="38"/>
        <v>58,59</v>
      </c>
      <c r="C616" s="143">
        <f t="shared" si="37"/>
        <v>59</v>
      </c>
      <c r="D616" s="169" t="s">
        <v>903</v>
      </c>
      <c r="E616" s="187" t="s">
        <v>2406</v>
      </c>
      <c r="F616" s="187" t="s">
        <v>904</v>
      </c>
      <c r="G616" s="187" t="s">
        <v>905</v>
      </c>
      <c r="H616" s="187" t="s">
        <v>973</v>
      </c>
      <c r="I616" s="170">
        <v>45159.444444444445</v>
      </c>
      <c r="J616" s="169" t="s">
        <v>986</v>
      </c>
      <c r="K616" s="174">
        <v>45162.568749999999</v>
      </c>
      <c r="L616" s="171">
        <v>45162</v>
      </c>
      <c r="M616" s="177">
        <v>0.56874999999854481</v>
      </c>
      <c r="N616" s="169" t="s">
        <v>987</v>
      </c>
      <c r="O616" s="169" t="s">
        <v>988</v>
      </c>
      <c r="P616" s="172">
        <v>154</v>
      </c>
      <c r="Q616" s="172">
        <v>493.5</v>
      </c>
      <c r="R616" s="220"/>
      <c r="S616" s="220"/>
    </row>
    <row r="617" spans="1:19" x14ac:dyDescent="0.3">
      <c r="A617" s="154">
        <v>58</v>
      </c>
      <c r="B617" s="154" t="str">
        <f>A617&amp;","&amp;A617+1</f>
        <v>58,59</v>
      </c>
      <c r="C617" s="143">
        <f t="shared" si="37"/>
        <v>60</v>
      </c>
      <c r="D617" s="169" t="s">
        <v>903</v>
      </c>
      <c r="E617" s="187" t="s">
        <v>2405</v>
      </c>
      <c r="F617" s="187" t="s">
        <v>922</v>
      </c>
      <c r="G617" s="187" t="s">
        <v>923</v>
      </c>
      <c r="H617" s="187" t="s">
        <v>967</v>
      </c>
      <c r="I617" s="170">
        <v>45159.444444444445</v>
      </c>
      <c r="J617" s="169" t="s">
        <v>952</v>
      </c>
      <c r="K617" s="174">
        <v>45160.489583333336</v>
      </c>
      <c r="L617" s="171">
        <v>45160</v>
      </c>
      <c r="M617" s="177">
        <v>0.48958333333575865</v>
      </c>
      <c r="N617" s="169" t="s">
        <v>968</v>
      </c>
      <c r="O617" s="169" t="s">
        <v>954</v>
      </c>
      <c r="P617" s="172">
        <v>161</v>
      </c>
      <c r="Q617" s="172">
        <v>547.5</v>
      </c>
      <c r="R617" s="234" t="s">
        <v>2554</v>
      </c>
      <c r="S617" s="221" t="s">
        <v>2531</v>
      </c>
    </row>
    <row r="618" spans="1:19" x14ac:dyDescent="0.3">
      <c r="A618" s="154">
        <v>58</v>
      </c>
      <c r="B618" s="154" t="str">
        <f>A618&amp;","&amp;A618+1</f>
        <v>58,59</v>
      </c>
      <c r="C618" s="143">
        <f t="shared" si="37"/>
        <v>60</v>
      </c>
      <c r="D618" s="169" t="s">
        <v>903</v>
      </c>
      <c r="E618" s="187" t="s">
        <v>2405</v>
      </c>
      <c r="F618" s="187" t="s">
        <v>922</v>
      </c>
      <c r="G618" s="187" t="s">
        <v>923</v>
      </c>
      <c r="H618" s="187" t="s">
        <v>967</v>
      </c>
      <c r="I618" s="170">
        <v>45159.444444444445</v>
      </c>
      <c r="J618" s="169" t="s">
        <v>955</v>
      </c>
      <c r="K618" s="174">
        <v>45160.594444444447</v>
      </c>
      <c r="L618" s="171">
        <v>45160</v>
      </c>
      <c r="M618" s="177">
        <v>0.59444444444670808</v>
      </c>
      <c r="N618" s="169" t="s">
        <v>969</v>
      </c>
      <c r="O618" s="169" t="s">
        <v>957</v>
      </c>
      <c r="P618" s="172">
        <v>152</v>
      </c>
      <c r="Q618" s="172">
        <v>429</v>
      </c>
      <c r="R618" s="219"/>
      <c r="S618" s="222"/>
    </row>
    <row r="619" spans="1:19" x14ac:dyDescent="0.3">
      <c r="A619" s="154">
        <v>58</v>
      </c>
      <c r="B619" s="154" t="str">
        <f>A619&amp;","&amp;A619+1</f>
        <v>58,59</v>
      </c>
      <c r="C619" s="143">
        <f t="shared" si="37"/>
        <v>60</v>
      </c>
      <c r="D619" s="169" t="s">
        <v>903</v>
      </c>
      <c r="E619" s="187" t="s">
        <v>2405</v>
      </c>
      <c r="F619" s="187" t="s">
        <v>922</v>
      </c>
      <c r="G619" s="187" t="s">
        <v>923</v>
      </c>
      <c r="H619" s="187" t="s">
        <v>967</v>
      </c>
      <c r="I619" s="170">
        <v>45159.444444444445</v>
      </c>
      <c r="J619" s="169" t="s">
        <v>958</v>
      </c>
      <c r="K619" s="174">
        <v>45162.477777777778</v>
      </c>
      <c r="L619" s="171">
        <v>45162</v>
      </c>
      <c r="M619" s="177">
        <v>0.47777777777810115</v>
      </c>
      <c r="N619" s="169" t="s">
        <v>970</v>
      </c>
      <c r="O619" s="169" t="s">
        <v>960</v>
      </c>
      <c r="P619" s="172">
        <v>189</v>
      </c>
      <c r="Q619" s="172">
        <v>893.5</v>
      </c>
      <c r="R619" s="219"/>
      <c r="S619" s="222"/>
    </row>
    <row r="620" spans="1:19" x14ac:dyDescent="0.3">
      <c r="A620" s="154">
        <v>58</v>
      </c>
      <c r="B620" s="154" t="str">
        <f>A620&amp;","&amp;A620+1</f>
        <v>58,59</v>
      </c>
      <c r="C620" s="143">
        <f t="shared" si="37"/>
        <v>60</v>
      </c>
      <c r="D620" s="169" t="s">
        <v>903</v>
      </c>
      <c r="E620" s="187" t="s">
        <v>2405</v>
      </c>
      <c r="F620" s="187" t="s">
        <v>922</v>
      </c>
      <c r="G620" s="187" t="s">
        <v>923</v>
      </c>
      <c r="H620" s="187" t="s">
        <v>967</v>
      </c>
      <c r="I620" s="170">
        <v>45159.444444444445</v>
      </c>
      <c r="J620" s="169" t="s">
        <v>961</v>
      </c>
      <c r="K620" s="174">
        <v>45162.48541666667</v>
      </c>
      <c r="L620" s="171">
        <v>45162</v>
      </c>
      <c r="M620" s="177">
        <v>0.48541666667006211</v>
      </c>
      <c r="N620" s="169" t="s">
        <v>971</v>
      </c>
      <c r="O620" s="169" t="s">
        <v>963</v>
      </c>
      <c r="P620" s="172">
        <v>185</v>
      </c>
      <c r="Q620" s="172">
        <v>796.5</v>
      </c>
      <c r="R620" s="219"/>
      <c r="S620" s="222"/>
    </row>
    <row r="621" spans="1:19" x14ac:dyDescent="0.3">
      <c r="A621" s="154">
        <v>58</v>
      </c>
      <c r="B621" s="154" t="str">
        <f>A621&amp;","&amp;A621+1</f>
        <v>58,59</v>
      </c>
      <c r="C621" s="143">
        <f t="shared" si="37"/>
        <v>60</v>
      </c>
      <c r="D621" s="169" t="s">
        <v>903</v>
      </c>
      <c r="E621" s="187" t="s">
        <v>2405</v>
      </c>
      <c r="F621" s="187" t="s">
        <v>922</v>
      </c>
      <c r="G621" s="187" t="s">
        <v>923</v>
      </c>
      <c r="H621" s="187" t="s">
        <v>967</v>
      </c>
      <c r="I621" s="170">
        <v>45159.444444444445</v>
      </c>
      <c r="J621" s="169" t="s">
        <v>964</v>
      </c>
      <c r="K621" s="174">
        <v>45162.48541666667</v>
      </c>
      <c r="L621" s="171">
        <v>45162</v>
      </c>
      <c r="M621" s="177">
        <v>0.48541666667006211</v>
      </c>
      <c r="N621" s="169" t="s">
        <v>972</v>
      </c>
      <c r="O621" s="169" t="s">
        <v>966</v>
      </c>
      <c r="P621" s="172">
        <v>169</v>
      </c>
      <c r="Q621" s="172">
        <v>648</v>
      </c>
      <c r="R621" s="219"/>
      <c r="S621" s="222"/>
    </row>
    <row r="622" spans="1:19" x14ac:dyDescent="0.3">
      <c r="A622" s="154">
        <v>58</v>
      </c>
      <c r="B622" s="154" t="str">
        <f t="shared" si="38"/>
        <v>58,59</v>
      </c>
      <c r="C622" s="143">
        <f t="shared" si="37"/>
        <v>60</v>
      </c>
      <c r="D622" s="169" t="s">
        <v>903</v>
      </c>
      <c r="E622" s="187" t="s">
        <v>2406</v>
      </c>
      <c r="F622" s="187" t="s">
        <v>922</v>
      </c>
      <c r="G622" s="187" t="s">
        <v>923</v>
      </c>
      <c r="H622" s="187" t="s">
        <v>967</v>
      </c>
      <c r="I622" s="170">
        <v>45159.444444444445</v>
      </c>
      <c r="J622" s="169" t="s">
        <v>974</v>
      </c>
      <c r="K622" s="174">
        <v>45159.444444444445</v>
      </c>
      <c r="L622" s="171">
        <v>45159</v>
      </c>
      <c r="M622" s="177">
        <v>0.44444444444525288</v>
      </c>
      <c r="N622" s="169" t="s">
        <v>989</v>
      </c>
      <c r="O622" s="169" t="s">
        <v>976</v>
      </c>
      <c r="P622" s="172">
        <v>170</v>
      </c>
      <c r="Q622" s="172">
        <v>656.5</v>
      </c>
      <c r="R622" s="219"/>
      <c r="S622" s="222"/>
    </row>
    <row r="623" spans="1:19" x14ac:dyDescent="0.3">
      <c r="A623" s="154">
        <v>58</v>
      </c>
      <c r="B623" s="154" t="str">
        <f t="shared" si="38"/>
        <v>58,59</v>
      </c>
      <c r="C623" s="143">
        <f t="shared" si="37"/>
        <v>60</v>
      </c>
      <c r="D623" s="169" t="s">
        <v>903</v>
      </c>
      <c r="E623" s="187" t="s">
        <v>2406</v>
      </c>
      <c r="F623" s="187" t="s">
        <v>922</v>
      </c>
      <c r="G623" s="187" t="s">
        <v>923</v>
      </c>
      <c r="H623" s="187" t="s">
        <v>967</v>
      </c>
      <c r="I623" s="170">
        <v>45159.444444444445</v>
      </c>
      <c r="J623" s="169" t="s">
        <v>977</v>
      </c>
      <c r="K623" s="174">
        <v>45162.581944444442</v>
      </c>
      <c r="L623" s="171">
        <v>45162</v>
      </c>
      <c r="M623" s="177">
        <v>0.5819444444423425</v>
      </c>
      <c r="N623" s="169" t="s">
        <v>990</v>
      </c>
      <c r="O623" s="169" t="s">
        <v>979</v>
      </c>
      <c r="P623" s="172">
        <v>165</v>
      </c>
      <c r="Q623" s="172">
        <v>586.5</v>
      </c>
      <c r="R623" s="219"/>
      <c r="S623" s="222"/>
    </row>
    <row r="624" spans="1:19" x14ac:dyDescent="0.3">
      <c r="A624" s="154">
        <v>58</v>
      </c>
      <c r="B624" s="154" t="str">
        <f t="shared" si="38"/>
        <v>58,59</v>
      </c>
      <c r="C624" s="143">
        <f t="shared" si="37"/>
        <v>60</v>
      </c>
      <c r="D624" s="169" t="s">
        <v>903</v>
      </c>
      <c r="E624" s="187" t="s">
        <v>2406</v>
      </c>
      <c r="F624" s="187" t="s">
        <v>922</v>
      </c>
      <c r="G624" s="187" t="s">
        <v>923</v>
      </c>
      <c r="H624" s="187" t="s">
        <v>967</v>
      </c>
      <c r="I624" s="170">
        <v>45159.444444444445</v>
      </c>
      <c r="J624" s="169" t="s">
        <v>980</v>
      </c>
      <c r="K624" s="174">
        <v>45162.584722222222</v>
      </c>
      <c r="L624" s="171">
        <v>45162</v>
      </c>
      <c r="M624" s="177">
        <v>0.58472222222189885</v>
      </c>
      <c r="N624" s="169" t="s">
        <v>991</v>
      </c>
      <c r="O624" s="169" t="s">
        <v>982</v>
      </c>
      <c r="P624" s="172">
        <v>182</v>
      </c>
      <c r="Q624" s="172">
        <v>687</v>
      </c>
      <c r="R624" s="219"/>
      <c r="S624" s="222"/>
    </row>
    <row r="625" spans="1:19" x14ac:dyDescent="0.3">
      <c r="A625" s="154">
        <v>58</v>
      </c>
      <c r="B625" s="154" t="str">
        <f t="shared" si="38"/>
        <v>58,59</v>
      </c>
      <c r="C625" s="143">
        <f t="shared" si="37"/>
        <v>60</v>
      </c>
      <c r="D625" s="169" t="s">
        <v>903</v>
      </c>
      <c r="E625" s="187" t="s">
        <v>2406</v>
      </c>
      <c r="F625" s="187" t="s">
        <v>922</v>
      </c>
      <c r="G625" s="187" t="s">
        <v>923</v>
      </c>
      <c r="H625" s="187" t="s">
        <v>967</v>
      </c>
      <c r="I625" s="170">
        <v>45159.444444444445</v>
      </c>
      <c r="J625" s="169" t="s">
        <v>983</v>
      </c>
      <c r="K625" s="174">
        <v>45162.589583333334</v>
      </c>
      <c r="L625" s="171">
        <v>45162</v>
      </c>
      <c r="M625" s="177">
        <v>0.58958333333430346</v>
      </c>
      <c r="N625" s="169" t="s">
        <v>992</v>
      </c>
      <c r="O625" s="169" t="s">
        <v>985</v>
      </c>
      <c r="P625" s="172">
        <v>191</v>
      </c>
      <c r="Q625" s="172">
        <v>896.5</v>
      </c>
      <c r="R625" s="219"/>
      <c r="S625" s="222"/>
    </row>
    <row r="626" spans="1:19" x14ac:dyDescent="0.3">
      <c r="A626" s="154">
        <v>58</v>
      </c>
      <c r="B626" s="154" t="str">
        <f t="shared" si="38"/>
        <v>58,59</v>
      </c>
      <c r="C626" s="143">
        <f t="shared" si="37"/>
        <v>60</v>
      </c>
      <c r="D626" s="169" t="s">
        <v>903</v>
      </c>
      <c r="E626" s="187" t="s">
        <v>2406</v>
      </c>
      <c r="F626" s="187" t="s">
        <v>922</v>
      </c>
      <c r="G626" s="187" t="s">
        <v>923</v>
      </c>
      <c r="H626" s="187" t="s">
        <v>967</v>
      </c>
      <c r="I626" s="170">
        <v>45159.444444444445</v>
      </c>
      <c r="J626" s="169" t="s">
        <v>986</v>
      </c>
      <c r="K626" s="174">
        <v>45162.568749999999</v>
      </c>
      <c r="L626" s="171">
        <v>45162</v>
      </c>
      <c r="M626" s="177">
        <v>0.56874999999854481</v>
      </c>
      <c r="N626" s="169" t="s">
        <v>993</v>
      </c>
      <c r="O626" s="169" t="s">
        <v>988</v>
      </c>
      <c r="P626" s="172">
        <v>154</v>
      </c>
      <c r="Q626" s="172">
        <v>493.5</v>
      </c>
      <c r="R626" s="220"/>
      <c r="S626" s="223"/>
    </row>
  </sheetData>
  <autoFilter ref="D2:S626" xr:uid="{D0AB2AD2-B8A5-45A7-B146-27D18BFAF127}"/>
  <mergeCells count="120">
    <mergeCell ref="R93:R107"/>
    <mergeCell ref="R108:R122"/>
    <mergeCell ref="R123:R137"/>
    <mergeCell ref="R138:R152"/>
    <mergeCell ref="R153:R167"/>
    <mergeCell ref="R168:R182"/>
    <mergeCell ref="R3:R17"/>
    <mergeCell ref="R18:R32"/>
    <mergeCell ref="R33:R47"/>
    <mergeCell ref="R48:R62"/>
    <mergeCell ref="R63:R77"/>
    <mergeCell ref="R78:R92"/>
    <mergeCell ref="R243:R252"/>
    <mergeCell ref="R253:R262"/>
    <mergeCell ref="R263:R272"/>
    <mergeCell ref="R273:R282"/>
    <mergeCell ref="R283:R292"/>
    <mergeCell ref="R293:R302"/>
    <mergeCell ref="R183:R192"/>
    <mergeCell ref="R193:R202"/>
    <mergeCell ref="R203:R212"/>
    <mergeCell ref="R213:R222"/>
    <mergeCell ref="R223:R232"/>
    <mergeCell ref="R233:R242"/>
    <mergeCell ref="R363:R372"/>
    <mergeCell ref="R373:R382"/>
    <mergeCell ref="R383:R392"/>
    <mergeCell ref="R393:R402"/>
    <mergeCell ref="R403:R412"/>
    <mergeCell ref="R413:R422"/>
    <mergeCell ref="R303:R312"/>
    <mergeCell ref="R313:R322"/>
    <mergeCell ref="R323:R332"/>
    <mergeCell ref="R333:R342"/>
    <mergeCell ref="R343:R352"/>
    <mergeCell ref="R353:R362"/>
    <mergeCell ref="R479:R485"/>
    <mergeCell ref="R486:R492"/>
    <mergeCell ref="R493:R506"/>
    <mergeCell ref="R507:R513"/>
    <mergeCell ref="R514:R520"/>
    <mergeCell ref="R521:R534"/>
    <mergeCell ref="R423:R429"/>
    <mergeCell ref="R430:R436"/>
    <mergeCell ref="R437:R450"/>
    <mergeCell ref="R451:R457"/>
    <mergeCell ref="R458:R464"/>
    <mergeCell ref="R465:R478"/>
    <mergeCell ref="R587:R591"/>
    <mergeCell ref="R592:R596"/>
    <mergeCell ref="R597:R606"/>
    <mergeCell ref="R607:R611"/>
    <mergeCell ref="R612:R616"/>
    <mergeCell ref="R617:R626"/>
    <mergeCell ref="R535:R541"/>
    <mergeCell ref="R542:R547"/>
    <mergeCell ref="R548:R560"/>
    <mergeCell ref="R561:R567"/>
    <mergeCell ref="R568:R573"/>
    <mergeCell ref="R574:R586"/>
    <mergeCell ref="S93:S107"/>
    <mergeCell ref="S108:S122"/>
    <mergeCell ref="S123:S137"/>
    <mergeCell ref="S138:S152"/>
    <mergeCell ref="S153:S167"/>
    <mergeCell ref="S168:S182"/>
    <mergeCell ref="S3:S17"/>
    <mergeCell ref="S18:S32"/>
    <mergeCell ref="S33:S47"/>
    <mergeCell ref="S48:S62"/>
    <mergeCell ref="S63:S77"/>
    <mergeCell ref="S78:S92"/>
    <mergeCell ref="S243:S252"/>
    <mergeCell ref="S253:S262"/>
    <mergeCell ref="S263:S272"/>
    <mergeCell ref="S273:S282"/>
    <mergeCell ref="S283:S292"/>
    <mergeCell ref="S293:S302"/>
    <mergeCell ref="S183:S192"/>
    <mergeCell ref="S193:S202"/>
    <mergeCell ref="S203:S212"/>
    <mergeCell ref="S213:S222"/>
    <mergeCell ref="S223:S232"/>
    <mergeCell ref="S233:S242"/>
    <mergeCell ref="S363:S372"/>
    <mergeCell ref="S373:S382"/>
    <mergeCell ref="S383:S392"/>
    <mergeCell ref="S393:S402"/>
    <mergeCell ref="S403:S412"/>
    <mergeCell ref="S413:S422"/>
    <mergeCell ref="S303:S312"/>
    <mergeCell ref="S313:S322"/>
    <mergeCell ref="S323:S332"/>
    <mergeCell ref="S333:S342"/>
    <mergeCell ref="S343:S352"/>
    <mergeCell ref="S353:S362"/>
    <mergeCell ref="S479:S485"/>
    <mergeCell ref="S486:S492"/>
    <mergeCell ref="S493:S506"/>
    <mergeCell ref="S507:S513"/>
    <mergeCell ref="S514:S520"/>
    <mergeCell ref="S521:S534"/>
    <mergeCell ref="S423:S429"/>
    <mergeCell ref="S430:S436"/>
    <mergeCell ref="S437:S450"/>
    <mergeCell ref="S451:S457"/>
    <mergeCell ref="S458:S464"/>
    <mergeCell ref="S465:S478"/>
    <mergeCell ref="S587:S591"/>
    <mergeCell ref="S592:S596"/>
    <mergeCell ref="S597:S606"/>
    <mergeCell ref="S607:S611"/>
    <mergeCell ref="S612:S616"/>
    <mergeCell ref="S617:S626"/>
    <mergeCell ref="S535:S541"/>
    <mergeCell ref="S542:S547"/>
    <mergeCell ref="S548:S560"/>
    <mergeCell ref="S561:S567"/>
    <mergeCell ref="S568:S573"/>
    <mergeCell ref="S574:S586"/>
  </mergeCells>
  <pageMargins left="0.7" right="0.7" top="0.75" bottom="0.75" header="0.3" footer="0.3"/>
  <pageSetup paperSize="3" scale="85" orientation="portrait" r:id="rId1"/>
  <headerFooter>
    <oddHeader>&amp;L&amp;"Arial,Italic"&amp;9Duwamish AOC4 Periodic Monitoring 2023 - fish and crab processing&amp;R&amp;"Arial,Italic"&amp;8Appendix D
Laboratory Tissue Preparation Notes</oddHeader>
    <oddFooter>&amp;L&amp;G&amp;C&amp;"Arial,Bold"&amp;8&amp;KFF0000FINAL&amp;R&amp;"Arial,Regular"&amp;8Periodic Monitoring Data Report
D-2-&amp;P</oddFooter>
  </headerFooter>
  <rowBreaks count="6" manualBreakCount="6">
    <brk id="77" max="16383" man="1"/>
    <brk id="152" max="16383" man="1"/>
    <brk id="232" max="16383" man="1"/>
    <brk id="392" max="18" man="1"/>
    <brk id="478" max="16383" man="1"/>
    <brk id="56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9E64-325B-4631-8FFB-A39EC5DA5948}">
  <sheetPr>
    <tabColor rgb="FF92D050"/>
  </sheetPr>
  <dimension ref="A1:AC627"/>
  <sheetViews>
    <sheetView tabSelected="1" view="pageBreakPreview" zoomScale="60" zoomScaleNormal="98" workbookViewId="0">
      <pane xSplit="1" ySplit="3" topLeftCell="B603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RowHeight="14.4" x14ac:dyDescent="0.3"/>
  <cols>
    <col min="1" max="1" width="10.77734375" customWidth="1"/>
    <col min="2" max="2" width="16.77734375" customWidth="1"/>
    <col min="3" max="3" width="14.44140625" customWidth="1"/>
    <col min="4" max="4" width="8.77734375" customWidth="1"/>
    <col min="5" max="5" width="14" customWidth="1"/>
    <col min="6" max="6" width="21.44140625" customWidth="1"/>
    <col min="7" max="7" width="16.5546875" style="175" customWidth="1"/>
    <col min="8" max="8" width="13" customWidth="1"/>
    <col min="9" max="9" width="18.44140625" customWidth="1"/>
    <col min="10" max="10" width="8.44140625" customWidth="1"/>
    <col min="11" max="11" width="10.5546875" customWidth="1"/>
    <col min="12" max="12" width="16.5546875" style="175" customWidth="1"/>
    <col min="13" max="13" width="13.5546875" customWidth="1"/>
    <col min="14" max="14" width="12" style="161" customWidth="1"/>
    <col min="15" max="15" width="21.21875" customWidth="1"/>
    <col min="19" max="19" width="11.44140625" customWidth="1"/>
    <col min="21" max="21" width="11.21875" customWidth="1"/>
    <col min="22" max="22" width="18.44140625" customWidth="1"/>
    <col min="23" max="28" width="12.77734375" customWidth="1"/>
    <col min="29" max="29" width="24" customWidth="1"/>
  </cols>
  <sheetData>
    <row r="1" spans="1:29" ht="16.05" customHeight="1" x14ac:dyDescent="0.3">
      <c r="A1" s="240" t="s">
        <v>2442</v>
      </c>
      <c r="B1" s="240"/>
      <c r="C1" s="240"/>
      <c r="P1" s="203" t="s">
        <v>2444</v>
      </c>
      <c r="Q1" s="204"/>
      <c r="T1" s="205" t="s">
        <v>2441</v>
      </c>
      <c r="U1" s="189">
        <v>85</v>
      </c>
    </row>
    <row r="2" spans="1:29" ht="82.8" x14ac:dyDescent="0.3">
      <c r="A2" s="241"/>
      <c r="B2" s="241"/>
      <c r="C2" s="241"/>
      <c r="D2" s="163"/>
      <c r="E2" s="119"/>
      <c r="F2" s="7"/>
      <c r="G2" s="164"/>
      <c r="H2" s="164"/>
      <c r="I2" s="119"/>
      <c r="J2" s="119"/>
      <c r="K2" s="119"/>
      <c r="L2" s="164"/>
      <c r="M2" s="164"/>
      <c r="N2" s="164"/>
      <c r="O2" s="119"/>
      <c r="P2" s="134" t="s">
        <v>13</v>
      </c>
      <c r="Q2" s="135"/>
      <c r="R2" s="135"/>
      <c r="S2" s="135"/>
      <c r="T2" s="135"/>
      <c r="U2" s="135"/>
      <c r="V2" s="135"/>
      <c r="W2" s="155" t="s">
        <v>3</v>
      </c>
      <c r="X2" s="155" t="s">
        <v>2449</v>
      </c>
      <c r="Y2" s="155" t="s">
        <v>2450</v>
      </c>
      <c r="Z2" s="157" t="s">
        <v>2467</v>
      </c>
      <c r="AA2" s="155" t="s">
        <v>2469</v>
      </c>
      <c r="AB2" s="155" t="s">
        <v>2468</v>
      </c>
      <c r="AC2" s="132" t="s">
        <v>876</v>
      </c>
    </row>
    <row r="3" spans="1:29" s="8" customFormat="1" ht="75.599999999999994" customHeight="1" x14ac:dyDescent="0.3">
      <c r="A3" s="137" t="s">
        <v>873</v>
      </c>
      <c r="B3" s="137" t="s">
        <v>27</v>
      </c>
      <c r="C3" s="137" t="s">
        <v>6</v>
      </c>
      <c r="D3" s="137" t="s">
        <v>5</v>
      </c>
      <c r="E3" s="137" t="s">
        <v>23</v>
      </c>
      <c r="F3" s="137" t="s">
        <v>888</v>
      </c>
      <c r="G3" s="138" t="s">
        <v>889</v>
      </c>
      <c r="H3" s="138" t="s">
        <v>893</v>
      </c>
      <c r="I3" s="137" t="s">
        <v>12</v>
      </c>
      <c r="J3" s="137" t="s">
        <v>890</v>
      </c>
      <c r="K3" s="137" t="s">
        <v>4</v>
      </c>
      <c r="L3" s="138" t="s">
        <v>58</v>
      </c>
      <c r="M3" s="138" t="s">
        <v>899</v>
      </c>
      <c r="N3" s="138" t="e" cm="1">
        <f t="array" ref="N3">M3:N26Collection_Time</f>
        <v>#NAME?</v>
      </c>
      <c r="O3" s="137" t="s">
        <v>20</v>
      </c>
      <c r="P3" s="136" t="s">
        <v>874</v>
      </c>
      <c r="Q3" s="136" t="s">
        <v>2438</v>
      </c>
      <c r="R3" s="136" t="s">
        <v>2437</v>
      </c>
      <c r="S3" s="136" t="s">
        <v>2439</v>
      </c>
      <c r="T3" s="136" t="s">
        <v>870</v>
      </c>
      <c r="U3" s="136" t="s">
        <v>24</v>
      </c>
      <c r="V3" s="136" t="s">
        <v>0</v>
      </c>
      <c r="W3" s="156" t="s">
        <v>863</v>
      </c>
      <c r="X3" s="156" t="s">
        <v>864</v>
      </c>
      <c r="Y3" s="156" t="s">
        <v>2447</v>
      </c>
      <c r="Z3" s="206" t="s">
        <v>2446</v>
      </c>
      <c r="AA3" s="156" t="s">
        <v>2445</v>
      </c>
      <c r="AB3" s="156" t="s">
        <v>2445</v>
      </c>
      <c r="AC3" s="133" t="s">
        <v>2454</v>
      </c>
    </row>
    <row r="4" spans="1:29" x14ac:dyDescent="0.3">
      <c r="A4" s="268">
        <v>1</v>
      </c>
      <c r="B4" s="169" t="s">
        <v>1850</v>
      </c>
      <c r="C4" s="169" t="s">
        <v>2415</v>
      </c>
      <c r="D4" s="169" t="s">
        <v>38</v>
      </c>
      <c r="E4" s="169" t="s">
        <v>39</v>
      </c>
      <c r="F4" s="244" t="s">
        <v>1943</v>
      </c>
      <c r="G4" s="174">
        <v>45160.540972222225</v>
      </c>
      <c r="H4" s="244" t="str">
        <f>'2023 LDW fish'!R3</f>
        <v>L2368070-01</v>
      </c>
      <c r="I4" s="169" t="s">
        <v>1944</v>
      </c>
      <c r="J4" s="169" t="s">
        <v>1946</v>
      </c>
      <c r="K4" s="169" t="s">
        <v>38</v>
      </c>
      <c r="L4" s="174">
        <v>45160.540972222225</v>
      </c>
      <c r="M4" s="171">
        <v>45160</v>
      </c>
      <c r="N4" s="177">
        <v>0.54097222222480923</v>
      </c>
      <c r="O4" s="169" t="s">
        <v>1945</v>
      </c>
      <c r="P4" s="207">
        <f>'2023 Thawed mass'!E3</f>
        <v>18.29</v>
      </c>
      <c r="Q4" s="213">
        <v>17.55</v>
      </c>
      <c r="R4" s="266">
        <f>MIN(Q4:Q18)</f>
        <v>8.44</v>
      </c>
      <c r="S4" s="202">
        <v>8.51</v>
      </c>
      <c r="T4" s="264">
        <f>SUM(S4:S18)</f>
        <v>128.13000000000002</v>
      </c>
      <c r="U4" s="244" t="str">
        <f>IF(T4&gt;=$U$1,"Yes","No")</f>
        <v>Yes</v>
      </c>
      <c r="V4" s="244"/>
      <c r="W4" s="244">
        <v>20.87</v>
      </c>
      <c r="X4" s="244">
        <v>6</v>
      </c>
      <c r="Y4" s="232" t="s">
        <v>2448</v>
      </c>
      <c r="Z4" s="232" t="s">
        <v>2448</v>
      </c>
      <c r="AA4" s="244">
        <v>101.26</v>
      </c>
      <c r="AB4" s="245" t="s">
        <v>2448</v>
      </c>
      <c r="AC4" s="244">
        <f>T4-SUM(W4:Z18)</f>
        <v>101.26000000000002</v>
      </c>
    </row>
    <row r="5" spans="1:29" x14ac:dyDescent="0.3">
      <c r="A5" s="219"/>
      <c r="B5" s="169" t="s">
        <v>1850</v>
      </c>
      <c r="C5" s="169" t="s">
        <v>2415</v>
      </c>
      <c r="D5" s="169" t="s">
        <v>38</v>
      </c>
      <c r="E5" s="169" t="s">
        <v>39</v>
      </c>
      <c r="F5" s="219"/>
      <c r="G5" s="174">
        <v>45160.540972222225</v>
      </c>
      <c r="H5" s="219"/>
      <c r="I5" s="169" t="s">
        <v>1947</v>
      </c>
      <c r="J5" s="169" t="s">
        <v>1949</v>
      </c>
      <c r="K5" s="169" t="s">
        <v>38</v>
      </c>
      <c r="L5" s="174">
        <v>45160.540972222225</v>
      </c>
      <c r="M5" s="171">
        <v>45160</v>
      </c>
      <c r="N5" s="177">
        <v>0.54097222222480923</v>
      </c>
      <c r="O5" s="169" t="s">
        <v>1948</v>
      </c>
      <c r="P5" s="207">
        <f>'2023 Thawed mass'!E4</f>
        <v>18.850000000000001</v>
      </c>
      <c r="Q5" s="214">
        <v>17.52</v>
      </c>
      <c r="R5" s="247"/>
      <c r="S5" s="202">
        <v>8.58</v>
      </c>
      <c r="T5" s="247"/>
      <c r="U5" s="219"/>
      <c r="V5" s="219"/>
      <c r="W5" s="219"/>
      <c r="X5" s="219"/>
      <c r="Y5" s="219"/>
      <c r="Z5" s="219"/>
      <c r="AA5" s="219"/>
      <c r="AB5" s="219"/>
      <c r="AC5" s="219"/>
    </row>
    <row r="6" spans="1:29" x14ac:dyDescent="0.3">
      <c r="A6" s="219"/>
      <c r="B6" s="169" t="s">
        <v>1850</v>
      </c>
      <c r="C6" s="169" t="s">
        <v>2415</v>
      </c>
      <c r="D6" s="169" t="s">
        <v>38</v>
      </c>
      <c r="E6" s="169" t="s">
        <v>39</v>
      </c>
      <c r="F6" s="219"/>
      <c r="G6" s="174">
        <v>45160.540972222225</v>
      </c>
      <c r="H6" s="219"/>
      <c r="I6" s="169" t="s">
        <v>1950</v>
      </c>
      <c r="J6" s="169" t="s">
        <v>1952</v>
      </c>
      <c r="K6" s="169" t="s">
        <v>38</v>
      </c>
      <c r="L6" s="174">
        <v>45160.540972222225</v>
      </c>
      <c r="M6" s="171">
        <v>45160</v>
      </c>
      <c r="N6" s="177">
        <v>0.54097222222480923</v>
      </c>
      <c r="O6" s="169" t="s">
        <v>1951</v>
      </c>
      <c r="P6" s="207">
        <f>'2023 Thawed mass'!E5</f>
        <v>9.91</v>
      </c>
      <c r="Q6" s="214">
        <v>9.5500000000000007</v>
      </c>
      <c r="R6" s="247"/>
      <c r="S6" s="202">
        <v>8.75</v>
      </c>
      <c r="T6" s="247"/>
      <c r="U6" s="219"/>
      <c r="V6" s="219"/>
      <c r="W6" s="219"/>
      <c r="X6" s="219"/>
      <c r="Y6" s="219"/>
      <c r="Z6" s="219"/>
      <c r="AA6" s="219"/>
      <c r="AB6" s="219"/>
      <c r="AC6" s="219"/>
    </row>
    <row r="7" spans="1:29" x14ac:dyDescent="0.3">
      <c r="A7" s="219"/>
      <c r="B7" s="169" t="s">
        <v>1850</v>
      </c>
      <c r="C7" s="169" t="s">
        <v>2415</v>
      </c>
      <c r="D7" s="169" t="s">
        <v>38</v>
      </c>
      <c r="E7" s="169" t="s">
        <v>39</v>
      </c>
      <c r="F7" s="219"/>
      <c r="G7" s="174">
        <v>45160.540972222225</v>
      </c>
      <c r="H7" s="219"/>
      <c r="I7" s="169" t="s">
        <v>1953</v>
      </c>
      <c r="J7" s="169" t="s">
        <v>1955</v>
      </c>
      <c r="K7" s="169" t="s">
        <v>38</v>
      </c>
      <c r="L7" s="174">
        <v>45160.587500000001</v>
      </c>
      <c r="M7" s="171">
        <v>45160</v>
      </c>
      <c r="N7" s="177">
        <v>0.58750000000145519</v>
      </c>
      <c r="O7" s="169" t="s">
        <v>1954</v>
      </c>
      <c r="P7" s="207">
        <f>'2023 Thawed mass'!E6</f>
        <v>20.170000000000002</v>
      </c>
      <c r="Q7" s="214">
        <v>19.59</v>
      </c>
      <c r="R7" s="247"/>
      <c r="S7" s="202">
        <v>8.76</v>
      </c>
      <c r="T7" s="247"/>
      <c r="U7" s="219"/>
      <c r="V7" s="219"/>
      <c r="W7" s="219"/>
      <c r="X7" s="219"/>
      <c r="Y7" s="219"/>
      <c r="Z7" s="219"/>
      <c r="AA7" s="219"/>
      <c r="AB7" s="219"/>
      <c r="AC7" s="219"/>
    </row>
    <row r="8" spans="1:29" x14ac:dyDescent="0.3">
      <c r="A8" s="219"/>
      <c r="B8" s="169" t="s">
        <v>1850</v>
      </c>
      <c r="C8" s="169" t="s">
        <v>2415</v>
      </c>
      <c r="D8" s="169" t="s">
        <v>38</v>
      </c>
      <c r="E8" s="169" t="s">
        <v>39</v>
      </c>
      <c r="F8" s="219"/>
      <c r="G8" s="174">
        <v>45160.540972222225</v>
      </c>
      <c r="H8" s="219"/>
      <c r="I8" s="169" t="s">
        <v>1956</v>
      </c>
      <c r="J8" s="169" t="s">
        <v>1958</v>
      </c>
      <c r="K8" s="169" t="s">
        <v>38</v>
      </c>
      <c r="L8" s="174">
        <v>45160.587500000001</v>
      </c>
      <c r="M8" s="171">
        <v>45160</v>
      </c>
      <c r="N8" s="177">
        <v>0.58750000000145519</v>
      </c>
      <c r="O8" s="169" t="s">
        <v>1957</v>
      </c>
      <c r="P8" s="207">
        <f>'2023 Thawed mass'!E7</f>
        <v>9.25</v>
      </c>
      <c r="Q8" s="214">
        <v>8.77</v>
      </c>
      <c r="R8" s="247"/>
      <c r="S8" s="202">
        <v>7.99</v>
      </c>
      <c r="T8" s="247"/>
      <c r="U8" s="219"/>
      <c r="V8" s="219"/>
      <c r="W8" s="219"/>
      <c r="X8" s="219"/>
      <c r="Y8" s="219"/>
      <c r="Z8" s="219"/>
      <c r="AA8" s="219"/>
      <c r="AB8" s="219"/>
      <c r="AC8" s="219"/>
    </row>
    <row r="9" spans="1:29" x14ac:dyDescent="0.3">
      <c r="A9" s="219"/>
      <c r="B9" s="169" t="s">
        <v>1850</v>
      </c>
      <c r="C9" s="169" t="s">
        <v>2415</v>
      </c>
      <c r="D9" s="169" t="s">
        <v>38</v>
      </c>
      <c r="E9" s="169" t="s">
        <v>39</v>
      </c>
      <c r="F9" s="219"/>
      <c r="G9" s="174">
        <v>45160.540972222225</v>
      </c>
      <c r="H9" s="219"/>
      <c r="I9" s="169" t="s">
        <v>1959</v>
      </c>
      <c r="J9" s="169" t="s">
        <v>1961</v>
      </c>
      <c r="K9" s="169" t="s">
        <v>38</v>
      </c>
      <c r="L9" s="174">
        <v>45160.616666666669</v>
      </c>
      <c r="M9" s="171">
        <v>45160</v>
      </c>
      <c r="N9" s="177">
        <v>0.61666666666860692</v>
      </c>
      <c r="O9" s="169" t="s">
        <v>1960</v>
      </c>
      <c r="P9" s="207">
        <f>'2023 Thawed mass'!E8</f>
        <v>9.09</v>
      </c>
      <c r="Q9" s="214">
        <v>8.44</v>
      </c>
      <c r="R9" s="247"/>
      <c r="S9" s="202">
        <v>7.62</v>
      </c>
      <c r="T9" s="247"/>
      <c r="U9" s="219"/>
      <c r="V9" s="219"/>
      <c r="W9" s="219"/>
      <c r="X9" s="219"/>
      <c r="Y9" s="219"/>
      <c r="Z9" s="219"/>
      <c r="AA9" s="219"/>
      <c r="AB9" s="219"/>
      <c r="AC9" s="219"/>
    </row>
    <row r="10" spans="1:29" x14ac:dyDescent="0.3">
      <c r="A10" s="219"/>
      <c r="B10" s="169" t="s">
        <v>1850</v>
      </c>
      <c r="C10" s="169" t="s">
        <v>2415</v>
      </c>
      <c r="D10" s="169" t="s">
        <v>38</v>
      </c>
      <c r="E10" s="169" t="s">
        <v>39</v>
      </c>
      <c r="F10" s="219"/>
      <c r="G10" s="174">
        <v>45160.540972222225</v>
      </c>
      <c r="H10" s="219"/>
      <c r="I10" s="169" t="s">
        <v>1962</v>
      </c>
      <c r="J10" s="169" t="s">
        <v>1964</v>
      </c>
      <c r="K10" s="169" t="s">
        <v>38</v>
      </c>
      <c r="L10" s="174">
        <v>45160.63958333333</v>
      </c>
      <c r="M10" s="171">
        <v>45160</v>
      </c>
      <c r="N10" s="177">
        <v>0.63958333332993789</v>
      </c>
      <c r="O10" s="169" t="s">
        <v>1963</v>
      </c>
      <c r="P10" s="207">
        <f>'2023 Thawed mass'!E9</f>
        <v>14.35</v>
      </c>
      <c r="Q10" s="214">
        <v>13.95</v>
      </c>
      <c r="R10" s="247"/>
      <c r="S10" s="202">
        <v>8.94</v>
      </c>
      <c r="T10" s="247"/>
      <c r="U10" s="219"/>
      <c r="V10" s="219"/>
      <c r="W10" s="219"/>
      <c r="X10" s="219"/>
      <c r="Y10" s="219"/>
      <c r="Z10" s="219"/>
      <c r="AA10" s="219"/>
      <c r="AB10" s="219"/>
      <c r="AC10" s="219"/>
    </row>
    <row r="11" spans="1:29" x14ac:dyDescent="0.3">
      <c r="A11" s="219"/>
      <c r="B11" s="169" t="s">
        <v>1850</v>
      </c>
      <c r="C11" s="169" t="s">
        <v>2415</v>
      </c>
      <c r="D11" s="169" t="s">
        <v>38</v>
      </c>
      <c r="E11" s="169" t="s">
        <v>39</v>
      </c>
      <c r="F11" s="219"/>
      <c r="G11" s="174">
        <v>45160.540972222225</v>
      </c>
      <c r="H11" s="219"/>
      <c r="I11" s="169" t="s">
        <v>1965</v>
      </c>
      <c r="J11" s="169" t="s">
        <v>1967</v>
      </c>
      <c r="K11" s="169" t="s">
        <v>38</v>
      </c>
      <c r="L11" s="174">
        <v>45160.63958333333</v>
      </c>
      <c r="M11" s="171">
        <v>45160</v>
      </c>
      <c r="N11" s="177">
        <v>0.63958333332993789</v>
      </c>
      <c r="O11" s="169" t="s">
        <v>1966</v>
      </c>
      <c r="P11" s="207">
        <f>'2023 Thawed mass'!E10</f>
        <v>17.63</v>
      </c>
      <c r="Q11" s="214">
        <v>16.98</v>
      </c>
      <c r="R11" s="247"/>
      <c r="S11" s="202">
        <v>8.7100000000000009</v>
      </c>
      <c r="T11" s="247"/>
      <c r="U11" s="219"/>
      <c r="V11" s="219"/>
      <c r="W11" s="219"/>
      <c r="X11" s="219"/>
      <c r="Y11" s="219"/>
      <c r="Z11" s="219"/>
      <c r="AA11" s="219"/>
      <c r="AB11" s="219"/>
      <c r="AC11" s="219"/>
    </row>
    <row r="12" spans="1:29" x14ac:dyDescent="0.3">
      <c r="A12" s="219"/>
      <c r="B12" s="169" t="s">
        <v>1850</v>
      </c>
      <c r="C12" s="169" t="s">
        <v>2415</v>
      </c>
      <c r="D12" s="169" t="s">
        <v>38</v>
      </c>
      <c r="E12" s="169" t="s">
        <v>39</v>
      </c>
      <c r="F12" s="219"/>
      <c r="G12" s="174">
        <v>45160.540972222225</v>
      </c>
      <c r="H12" s="219"/>
      <c r="I12" s="169" t="s">
        <v>1968</v>
      </c>
      <c r="J12" s="169" t="s">
        <v>1970</v>
      </c>
      <c r="K12" s="169" t="s">
        <v>38</v>
      </c>
      <c r="L12" s="174">
        <v>45161.446527777778</v>
      </c>
      <c r="M12" s="171">
        <v>45161</v>
      </c>
      <c r="N12" s="177">
        <v>0.44652777777810115</v>
      </c>
      <c r="O12" s="169" t="s">
        <v>1969</v>
      </c>
      <c r="P12" s="207">
        <f>'2023 Thawed mass'!E11</f>
        <v>22.35</v>
      </c>
      <c r="Q12" s="214">
        <v>21.57</v>
      </c>
      <c r="R12" s="247"/>
      <c r="S12" s="202">
        <v>8.65</v>
      </c>
      <c r="T12" s="247"/>
      <c r="U12" s="219"/>
      <c r="V12" s="219"/>
      <c r="W12" s="219"/>
      <c r="X12" s="219"/>
      <c r="Y12" s="219"/>
      <c r="Z12" s="219"/>
      <c r="AA12" s="219"/>
      <c r="AB12" s="219"/>
      <c r="AC12" s="219"/>
    </row>
    <row r="13" spans="1:29" x14ac:dyDescent="0.3">
      <c r="A13" s="219"/>
      <c r="B13" s="169" t="s">
        <v>1850</v>
      </c>
      <c r="C13" s="169" t="s">
        <v>2415</v>
      </c>
      <c r="D13" s="169" t="s">
        <v>38</v>
      </c>
      <c r="E13" s="169" t="s">
        <v>39</v>
      </c>
      <c r="F13" s="219"/>
      <c r="G13" s="174">
        <v>45160.540972222225</v>
      </c>
      <c r="H13" s="219"/>
      <c r="I13" s="169" t="s">
        <v>1971</v>
      </c>
      <c r="J13" s="169" t="s">
        <v>1973</v>
      </c>
      <c r="K13" s="169" t="s">
        <v>38</v>
      </c>
      <c r="L13" s="174">
        <v>45161.446527777778</v>
      </c>
      <c r="M13" s="171">
        <v>45161</v>
      </c>
      <c r="N13" s="177">
        <v>0.44652777777810115</v>
      </c>
      <c r="O13" s="169" t="s">
        <v>1972</v>
      </c>
      <c r="P13" s="207">
        <f>'2023 Thawed mass'!E12</f>
        <v>10.7</v>
      </c>
      <c r="Q13" s="214">
        <v>10.14</v>
      </c>
      <c r="R13" s="247"/>
      <c r="S13" s="202">
        <v>8.86</v>
      </c>
      <c r="T13" s="247"/>
      <c r="U13" s="219"/>
      <c r="V13" s="219"/>
      <c r="W13" s="219"/>
      <c r="X13" s="219"/>
      <c r="Y13" s="219"/>
      <c r="Z13" s="219"/>
      <c r="AA13" s="219"/>
      <c r="AB13" s="219"/>
      <c r="AC13" s="219"/>
    </row>
    <row r="14" spans="1:29" x14ac:dyDescent="0.3">
      <c r="A14" s="219"/>
      <c r="B14" s="169" t="s">
        <v>1850</v>
      </c>
      <c r="C14" s="169" t="s">
        <v>2415</v>
      </c>
      <c r="D14" s="169" t="s">
        <v>38</v>
      </c>
      <c r="E14" s="169" t="s">
        <v>39</v>
      </c>
      <c r="F14" s="219"/>
      <c r="G14" s="174">
        <v>45160.540972222225</v>
      </c>
      <c r="H14" s="219"/>
      <c r="I14" s="169" t="s">
        <v>1974</v>
      </c>
      <c r="J14" s="169" t="s">
        <v>1976</v>
      </c>
      <c r="K14" s="169" t="s">
        <v>38</v>
      </c>
      <c r="L14" s="174">
        <v>45161.446527777778</v>
      </c>
      <c r="M14" s="171">
        <v>45161</v>
      </c>
      <c r="N14" s="177">
        <v>0.44652777777810115</v>
      </c>
      <c r="O14" s="169" t="s">
        <v>1975</v>
      </c>
      <c r="P14" s="207">
        <f>'2023 Thawed mass'!E13</f>
        <v>9.5500000000000007</v>
      </c>
      <c r="Q14" s="214">
        <v>8.9700000000000006</v>
      </c>
      <c r="R14" s="247"/>
      <c r="S14" s="202">
        <v>8.25</v>
      </c>
      <c r="T14" s="247"/>
      <c r="U14" s="219"/>
      <c r="V14" s="219"/>
      <c r="W14" s="219"/>
      <c r="X14" s="219"/>
      <c r="Y14" s="219"/>
      <c r="Z14" s="219"/>
      <c r="AA14" s="219"/>
      <c r="AB14" s="219"/>
      <c r="AC14" s="219"/>
    </row>
    <row r="15" spans="1:29" x14ac:dyDescent="0.3">
      <c r="A15" s="219"/>
      <c r="B15" s="169" t="s">
        <v>1850</v>
      </c>
      <c r="C15" s="169" t="s">
        <v>2415</v>
      </c>
      <c r="D15" s="169" t="s">
        <v>38</v>
      </c>
      <c r="E15" s="169" t="s">
        <v>39</v>
      </c>
      <c r="F15" s="219"/>
      <c r="G15" s="174">
        <v>45160.540972222225</v>
      </c>
      <c r="H15" s="219"/>
      <c r="I15" s="169" t="s">
        <v>1977</v>
      </c>
      <c r="J15" s="169" t="s">
        <v>1979</v>
      </c>
      <c r="K15" s="169" t="s">
        <v>38</v>
      </c>
      <c r="L15" s="174">
        <v>45161.446527777778</v>
      </c>
      <c r="M15" s="171">
        <v>45161</v>
      </c>
      <c r="N15" s="177">
        <v>0.44652777777810115</v>
      </c>
      <c r="O15" s="169" t="s">
        <v>1978</v>
      </c>
      <c r="P15" s="207">
        <f>'2023 Thawed mass'!E14</f>
        <v>19.59</v>
      </c>
      <c r="Q15" s="214">
        <v>17.850000000000001</v>
      </c>
      <c r="R15" s="247"/>
      <c r="S15" s="202">
        <v>8.73</v>
      </c>
      <c r="T15" s="247"/>
      <c r="U15" s="219"/>
      <c r="V15" s="219"/>
      <c r="W15" s="219"/>
      <c r="X15" s="219"/>
      <c r="Y15" s="219"/>
      <c r="Z15" s="219"/>
      <c r="AA15" s="219"/>
      <c r="AB15" s="219"/>
      <c r="AC15" s="219"/>
    </row>
    <row r="16" spans="1:29" x14ac:dyDescent="0.3">
      <c r="A16" s="219"/>
      <c r="B16" s="169" t="s">
        <v>1850</v>
      </c>
      <c r="C16" s="169" t="s">
        <v>2415</v>
      </c>
      <c r="D16" s="169" t="s">
        <v>38</v>
      </c>
      <c r="E16" s="169" t="s">
        <v>39</v>
      </c>
      <c r="F16" s="219"/>
      <c r="G16" s="174">
        <v>45160.540972222225</v>
      </c>
      <c r="H16" s="219"/>
      <c r="I16" s="169" t="s">
        <v>1980</v>
      </c>
      <c r="J16" s="169" t="s">
        <v>1982</v>
      </c>
      <c r="K16" s="169" t="s">
        <v>38</v>
      </c>
      <c r="L16" s="174">
        <v>45161.446527777778</v>
      </c>
      <c r="M16" s="171">
        <v>45161</v>
      </c>
      <c r="N16" s="177">
        <v>0.44652777777810115</v>
      </c>
      <c r="O16" s="169" t="s">
        <v>1981</v>
      </c>
      <c r="P16" s="207">
        <f>'2023 Thawed mass'!E15</f>
        <v>19.68</v>
      </c>
      <c r="Q16" s="214">
        <v>18.91</v>
      </c>
      <c r="R16" s="247"/>
      <c r="S16" s="202">
        <v>8.7899999999999991</v>
      </c>
      <c r="T16" s="247"/>
      <c r="U16" s="219"/>
      <c r="V16" s="219"/>
      <c r="W16" s="219"/>
      <c r="X16" s="219"/>
      <c r="Y16" s="219"/>
      <c r="Z16" s="219"/>
      <c r="AA16" s="219"/>
      <c r="AB16" s="219"/>
      <c r="AC16" s="219"/>
    </row>
    <row r="17" spans="1:29" x14ac:dyDescent="0.3">
      <c r="A17" s="219"/>
      <c r="B17" s="169" t="s">
        <v>1850</v>
      </c>
      <c r="C17" s="169" t="s">
        <v>2415</v>
      </c>
      <c r="D17" s="169" t="s">
        <v>38</v>
      </c>
      <c r="E17" s="169" t="s">
        <v>39</v>
      </c>
      <c r="F17" s="219"/>
      <c r="G17" s="174">
        <v>45160.540972222225</v>
      </c>
      <c r="H17" s="219"/>
      <c r="I17" s="169" t="s">
        <v>1983</v>
      </c>
      <c r="J17" s="169" t="s">
        <v>1985</v>
      </c>
      <c r="K17" s="169" t="s">
        <v>38</v>
      </c>
      <c r="L17" s="174">
        <v>45161.446527777778</v>
      </c>
      <c r="M17" s="171">
        <v>45161</v>
      </c>
      <c r="N17" s="177">
        <v>0.44652777777810115</v>
      </c>
      <c r="O17" s="169" t="s">
        <v>1984</v>
      </c>
      <c r="P17" s="207">
        <f>'2023 Thawed mass'!E16</f>
        <v>15.22</v>
      </c>
      <c r="Q17" s="214">
        <v>14.45</v>
      </c>
      <c r="R17" s="247"/>
      <c r="S17" s="202">
        <v>8.61</v>
      </c>
      <c r="T17" s="247"/>
      <c r="U17" s="219"/>
      <c r="V17" s="219"/>
      <c r="W17" s="219"/>
      <c r="X17" s="219"/>
      <c r="Y17" s="219"/>
      <c r="Z17" s="219"/>
      <c r="AA17" s="219"/>
      <c r="AB17" s="219"/>
      <c r="AC17" s="219"/>
    </row>
    <row r="18" spans="1:29" x14ac:dyDescent="0.3">
      <c r="A18" s="219"/>
      <c r="B18" s="169" t="s">
        <v>1850</v>
      </c>
      <c r="C18" s="169" t="s">
        <v>2415</v>
      </c>
      <c r="D18" s="169" t="s">
        <v>38</v>
      </c>
      <c r="E18" s="169" t="s">
        <v>39</v>
      </c>
      <c r="F18" s="220"/>
      <c r="G18" s="174">
        <v>45160.540972222225</v>
      </c>
      <c r="H18" s="220"/>
      <c r="I18" s="169" t="s">
        <v>1986</v>
      </c>
      <c r="J18" s="169" t="s">
        <v>1988</v>
      </c>
      <c r="K18" s="169" t="s">
        <v>38</v>
      </c>
      <c r="L18" s="174">
        <v>45161.446527777778</v>
      </c>
      <c r="M18" s="171">
        <v>45161</v>
      </c>
      <c r="N18" s="177">
        <v>0.44652777777810115</v>
      </c>
      <c r="O18" s="169" t="s">
        <v>1987</v>
      </c>
      <c r="P18" s="207">
        <f>'2023 Thawed mass'!E17</f>
        <v>9.2799999999999994</v>
      </c>
      <c r="Q18" s="214">
        <v>8.9499999999999993</v>
      </c>
      <c r="R18" s="247"/>
      <c r="S18" s="202">
        <v>8.3800000000000008</v>
      </c>
      <c r="T18" s="247"/>
      <c r="U18" s="220"/>
      <c r="V18" s="220"/>
      <c r="W18" s="220"/>
      <c r="X18" s="220"/>
      <c r="Y18" s="220"/>
      <c r="Z18" s="220"/>
      <c r="AA18" s="220"/>
      <c r="AB18" s="220"/>
      <c r="AC18" s="220"/>
    </row>
    <row r="19" spans="1:29" x14ac:dyDescent="0.3">
      <c r="A19" s="267">
        <v>2</v>
      </c>
      <c r="B19" s="169" t="s">
        <v>1850</v>
      </c>
      <c r="C19" s="169" t="s">
        <v>2416</v>
      </c>
      <c r="D19" s="169" t="s">
        <v>38</v>
      </c>
      <c r="E19" s="169" t="s">
        <v>39</v>
      </c>
      <c r="F19" s="242" t="s">
        <v>2127</v>
      </c>
      <c r="G19" s="174">
        <v>45160.540972222225</v>
      </c>
      <c r="H19" s="242" t="str">
        <f>'2023 LDW fish'!R18</f>
        <v>L2368070-02</v>
      </c>
      <c r="I19" s="169" t="s">
        <v>2128</v>
      </c>
      <c r="J19" s="169" t="s">
        <v>2130</v>
      </c>
      <c r="K19" s="169" t="s">
        <v>38</v>
      </c>
      <c r="L19" s="174">
        <v>45160.540972222225</v>
      </c>
      <c r="M19" s="171">
        <v>45160</v>
      </c>
      <c r="N19" s="177">
        <v>0.54097222222480923</v>
      </c>
      <c r="O19" s="169" t="s">
        <v>2129</v>
      </c>
      <c r="P19" s="207">
        <f>'2023 Thawed mass'!E18</f>
        <v>24.41</v>
      </c>
      <c r="Q19" s="215">
        <v>23.96</v>
      </c>
      <c r="R19" s="242">
        <f>MIN(Q19:Q33)</f>
        <v>7.91</v>
      </c>
      <c r="S19" s="202">
        <v>8.18</v>
      </c>
      <c r="T19" s="242">
        <f>SUM(S19:S33)</f>
        <v>120.69000000000001</v>
      </c>
      <c r="U19" s="242" t="str">
        <f>IF(T19&gt;=$U$1,"Yes","No")</f>
        <v>Yes</v>
      </c>
      <c r="V19" s="242"/>
      <c r="W19" s="242">
        <v>22.26</v>
      </c>
      <c r="X19" s="242">
        <v>7.02</v>
      </c>
      <c r="Y19" s="231" t="s">
        <v>2448</v>
      </c>
      <c r="Z19" s="231" t="s">
        <v>2448</v>
      </c>
      <c r="AA19" s="242">
        <v>91.41</v>
      </c>
      <c r="AB19" s="243" t="s">
        <v>2448</v>
      </c>
      <c r="AC19" s="244">
        <f>T19-SUM(W19:Z33)</f>
        <v>91.410000000000011</v>
      </c>
    </row>
    <row r="20" spans="1:29" x14ac:dyDescent="0.3">
      <c r="A20" s="219"/>
      <c r="B20" s="169" t="s">
        <v>1850</v>
      </c>
      <c r="C20" s="169" t="s">
        <v>2416</v>
      </c>
      <c r="D20" s="169" t="s">
        <v>38</v>
      </c>
      <c r="E20" s="169" t="s">
        <v>39</v>
      </c>
      <c r="F20" s="219"/>
      <c r="G20" s="174">
        <v>45160.540972222225</v>
      </c>
      <c r="H20" s="219"/>
      <c r="I20" s="169" t="s">
        <v>2131</v>
      </c>
      <c r="J20" s="169" t="s">
        <v>2133</v>
      </c>
      <c r="K20" s="169" t="s">
        <v>38</v>
      </c>
      <c r="L20" s="174">
        <v>45160.540972222225</v>
      </c>
      <c r="M20" s="171">
        <v>45160</v>
      </c>
      <c r="N20" s="177">
        <v>0.54097222222480923</v>
      </c>
      <c r="O20" s="169" t="s">
        <v>2132</v>
      </c>
      <c r="P20" s="207">
        <f>'2023 Thawed mass'!E19</f>
        <v>19.600000000000001</v>
      </c>
      <c r="Q20" s="215">
        <v>18.989999999999998</v>
      </c>
      <c r="R20" s="262"/>
      <c r="S20" s="202">
        <v>8.0399999999999991</v>
      </c>
      <c r="T20" s="262"/>
      <c r="U20" s="262"/>
      <c r="V20" s="219"/>
      <c r="W20" s="219"/>
      <c r="X20" s="219"/>
      <c r="Y20" s="219"/>
      <c r="Z20" s="219"/>
      <c r="AA20" s="219"/>
      <c r="AB20" s="219"/>
      <c r="AC20" s="219"/>
    </row>
    <row r="21" spans="1:29" x14ac:dyDescent="0.3">
      <c r="A21" s="219"/>
      <c r="B21" s="169" t="s">
        <v>1850</v>
      </c>
      <c r="C21" s="169" t="s">
        <v>2416</v>
      </c>
      <c r="D21" s="169" t="s">
        <v>38</v>
      </c>
      <c r="E21" s="169" t="s">
        <v>39</v>
      </c>
      <c r="F21" s="219"/>
      <c r="G21" s="174">
        <v>45160.540972222225</v>
      </c>
      <c r="H21" s="219"/>
      <c r="I21" s="169" t="s">
        <v>2134</v>
      </c>
      <c r="J21" s="169" t="s">
        <v>2136</v>
      </c>
      <c r="K21" s="169" t="s">
        <v>38</v>
      </c>
      <c r="L21" s="174">
        <v>45160.540972222225</v>
      </c>
      <c r="M21" s="171">
        <v>45160</v>
      </c>
      <c r="N21" s="177">
        <v>0.54097222222480923</v>
      </c>
      <c r="O21" s="169" t="s">
        <v>2135</v>
      </c>
      <c r="P21" s="207">
        <f>'2023 Thawed mass'!E20</f>
        <v>25.36</v>
      </c>
      <c r="Q21" s="215">
        <v>24.87</v>
      </c>
      <c r="R21" s="262"/>
      <c r="S21" s="202">
        <v>8.07</v>
      </c>
      <c r="T21" s="262"/>
      <c r="U21" s="262"/>
      <c r="V21" s="219"/>
      <c r="W21" s="219"/>
      <c r="X21" s="219"/>
      <c r="Y21" s="219"/>
      <c r="Z21" s="219"/>
      <c r="AA21" s="219"/>
      <c r="AB21" s="219"/>
      <c r="AC21" s="219"/>
    </row>
    <row r="22" spans="1:29" x14ac:dyDescent="0.3">
      <c r="A22" s="219"/>
      <c r="B22" s="169" t="s">
        <v>1850</v>
      </c>
      <c r="C22" s="169" t="s">
        <v>2416</v>
      </c>
      <c r="D22" s="169" t="s">
        <v>38</v>
      </c>
      <c r="E22" s="169" t="s">
        <v>39</v>
      </c>
      <c r="F22" s="219"/>
      <c r="G22" s="174">
        <v>45160.540972222225</v>
      </c>
      <c r="H22" s="219"/>
      <c r="I22" s="169" t="s">
        <v>2137</v>
      </c>
      <c r="J22" s="169" t="s">
        <v>2139</v>
      </c>
      <c r="K22" s="169" t="s">
        <v>38</v>
      </c>
      <c r="L22" s="174">
        <v>45160.540972222225</v>
      </c>
      <c r="M22" s="171">
        <v>45160</v>
      </c>
      <c r="N22" s="177">
        <v>0.54097222222480923</v>
      </c>
      <c r="O22" s="169" t="s">
        <v>2138</v>
      </c>
      <c r="P22" s="207">
        <f>'2023 Thawed mass'!E21</f>
        <v>16.87</v>
      </c>
      <c r="Q22" s="215">
        <v>16.41</v>
      </c>
      <c r="R22" s="262"/>
      <c r="S22" s="202">
        <v>8.0399999999999991</v>
      </c>
      <c r="T22" s="262"/>
      <c r="U22" s="262"/>
      <c r="V22" s="219"/>
      <c r="W22" s="219"/>
      <c r="X22" s="219"/>
      <c r="Y22" s="219"/>
      <c r="Z22" s="219"/>
      <c r="AA22" s="219"/>
      <c r="AB22" s="219"/>
      <c r="AC22" s="219"/>
    </row>
    <row r="23" spans="1:29" x14ac:dyDescent="0.3">
      <c r="A23" s="219"/>
      <c r="B23" s="169" t="s">
        <v>1850</v>
      </c>
      <c r="C23" s="169" t="s">
        <v>2416</v>
      </c>
      <c r="D23" s="169" t="s">
        <v>38</v>
      </c>
      <c r="E23" s="169" t="s">
        <v>39</v>
      </c>
      <c r="F23" s="219"/>
      <c r="G23" s="174">
        <v>45160.540972222225</v>
      </c>
      <c r="H23" s="219"/>
      <c r="I23" s="169" t="s">
        <v>2140</v>
      </c>
      <c r="J23" s="169" t="s">
        <v>2142</v>
      </c>
      <c r="K23" s="169" t="s">
        <v>38</v>
      </c>
      <c r="L23" s="174">
        <v>45160.540972222225</v>
      </c>
      <c r="M23" s="171">
        <v>45160</v>
      </c>
      <c r="N23" s="177">
        <v>0.54097222222480923</v>
      </c>
      <c r="O23" s="169" t="s">
        <v>2141</v>
      </c>
      <c r="P23" s="207">
        <f>'2023 Thawed mass'!E22</f>
        <v>12.97</v>
      </c>
      <c r="Q23" s="215">
        <v>12.35</v>
      </c>
      <c r="R23" s="262"/>
      <c r="S23" s="202">
        <v>8.2799999999999994</v>
      </c>
      <c r="T23" s="262"/>
      <c r="U23" s="262"/>
      <c r="V23" s="219"/>
      <c r="W23" s="219"/>
      <c r="X23" s="219"/>
      <c r="Y23" s="219"/>
      <c r="Z23" s="219"/>
      <c r="AA23" s="219"/>
      <c r="AB23" s="219"/>
      <c r="AC23" s="219"/>
    </row>
    <row r="24" spans="1:29" x14ac:dyDescent="0.3">
      <c r="A24" s="219"/>
      <c r="B24" s="169" t="s">
        <v>1850</v>
      </c>
      <c r="C24" s="169" t="s">
        <v>2416</v>
      </c>
      <c r="D24" s="169" t="s">
        <v>38</v>
      </c>
      <c r="E24" s="169" t="s">
        <v>39</v>
      </c>
      <c r="F24" s="219"/>
      <c r="G24" s="174">
        <v>45160.540972222225</v>
      </c>
      <c r="H24" s="219"/>
      <c r="I24" s="169" t="s">
        <v>2143</v>
      </c>
      <c r="J24" s="169" t="s">
        <v>2145</v>
      </c>
      <c r="K24" s="169" t="s">
        <v>38</v>
      </c>
      <c r="L24" s="174">
        <v>45160.540972222225</v>
      </c>
      <c r="M24" s="171">
        <v>45160</v>
      </c>
      <c r="N24" s="177">
        <v>0.54097222222480923</v>
      </c>
      <c r="O24" s="169" t="s">
        <v>2144</v>
      </c>
      <c r="P24" s="207">
        <f>'2023 Thawed mass'!E23</f>
        <v>10.31</v>
      </c>
      <c r="Q24" s="215">
        <v>9.49</v>
      </c>
      <c r="R24" s="262"/>
      <c r="S24" s="202">
        <v>8.1300000000000008</v>
      </c>
      <c r="T24" s="262"/>
      <c r="U24" s="262"/>
      <c r="V24" s="219"/>
      <c r="W24" s="219"/>
      <c r="X24" s="219"/>
      <c r="Y24" s="219"/>
      <c r="Z24" s="219"/>
      <c r="AA24" s="219"/>
      <c r="AB24" s="219"/>
      <c r="AC24" s="219"/>
    </row>
    <row r="25" spans="1:29" x14ac:dyDescent="0.3">
      <c r="A25" s="219"/>
      <c r="B25" s="169" t="s">
        <v>1850</v>
      </c>
      <c r="C25" s="169" t="s">
        <v>2416</v>
      </c>
      <c r="D25" s="169" t="s">
        <v>38</v>
      </c>
      <c r="E25" s="169" t="s">
        <v>39</v>
      </c>
      <c r="F25" s="219"/>
      <c r="G25" s="174">
        <v>45160.540972222225</v>
      </c>
      <c r="H25" s="219"/>
      <c r="I25" s="169" t="s">
        <v>2146</v>
      </c>
      <c r="J25" s="169" t="s">
        <v>2148</v>
      </c>
      <c r="K25" s="169" t="s">
        <v>38</v>
      </c>
      <c r="L25" s="174">
        <v>45160.587500000001</v>
      </c>
      <c r="M25" s="171">
        <v>45160</v>
      </c>
      <c r="N25" s="177">
        <v>0.58750000000145519</v>
      </c>
      <c r="O25" s="169" t="s">
        <v>2147</v>
      </c>
      <c r="P25" s="207">
        <f>'2023 Thawed mass'!E24</f>
        <v>18.53</v>
      </c>
      <c r="Q25" s="215">
        <v>17.78</v>
      </c>
      <c r="R25" s="262"/>
      <c r="S25" s="202">
        <v>8.0500000000000007</v>
      </c>
      <c r="T25" s="262"/>
      <c r="U25" s="262"/>
      <c r="V25" s="219"/>
      <c r="W25" s="219"/>
      <c r="X25" s="219"/>
      <c r="Y25" s="219"/>
      <c r="Z25" s="219"/>
      <c r="AA25" s="219"/>
      <c r="AB25" s="219"/>
      <c r="AC25" s="219"/>
    </row>
    <row r="26" spans="1:29" x14ac:dyDescent="0.3">
      <c r="A26" s="219"/>
      <c r="B26" s="169" t="s">
        <v>1850</v>
      </c>
      <c r="C26" s="169" t="s">
        <v>2416</v>
      </c>
      <c r="D26" s="169" t="s">
        <v>38</v>
      </c>
      <c r="E26" s="169" t="s">
        <v>39</v>
      </c>
      <c r="F26" s="219"/>
      <c r="G26" s="174">
        <v>45160.540972222225</v>
      </c>
      <c r="H26" s="219"/>
      <c r="I26" s="169" t="s">
        <v>2149</v>
      </c>
      <c r="J26" s="169" t="s">
        <v>2151</v>
      </c>
      <c r="K26" s="169" t="s">
        <v>38</v>
      </c>
      <c r="L26" s="174">
        <v>45160.587500000001</v>
      </c>
      <c r="M26" s="171">
        <v>45160</v>
      </c>
      <c r="N26" s="177">
        <v>0.58750000000145519</v>
      </c>
      <c r="O26" s="169" t="s">
        <v>2150</v>
      </c>
      <c r="P26" s="207">
        <f>'2023 Thawed mass'!E25</f>
        <v>10.76</v>
      </c>
      <c r="Q26" s="215">
        <v>10.32</v>
      </c>
      <c r="R26" s="262"/>
      <c r="S26" s="202">
        <v>8.1300000000000008</v>
      </c>
      <c r="T26" s="262"/>
      <c r="U26" s="262"/>
      <c r="V26" s="219"/>
      <c r="W26" s="219"/>
      <c r="X26" s="219"/>
      <c r="Y26" s="219"/>
      <c r="Z26" s="219"/>
      <c r="AA26" s="219"/>
      <c r="AB26" s="219"/>
      <c r="AC26" s="219"/>
    </row>
    <row r="27" spans="1:29" x14ac:dyDescent="0.3">
      <c r="A27" s="219"/>
      <c r="B27" s="169" t="s">
        <v>1850</v>
      </c>
      <c r="C27" s="169" t="s">
        <v>2416</v>
      </c>
      <c r="D27" s="169" t="s">
        <v>38</v>
      </c>
      <c r="E27" s="169" t="s">
        <v>39</v>
      </c>
      <c r="F27" s="219"/>
      <c r="G27" s="174">
        <v>45160.540972222225</v>
      </c>
      <c r="H27" s="219"/>
      <c r="I27" s="169" t="s">
        <v>2152</v>
      </c>
      <c r="J27" s="169" t="s">
        <v>2154</v>
      </c>
      <c r="K27" s="169" t="s">
        <v>38</v>
      </c>
      <c r="L27" s="174">
        <v>45160.587500000001</v>
      </c>
      <c r="M27" s="171">
        <v>45160</v>
      </c>
      <c r="N27" s="177">
        <v>0.58750000000145519</v>
      </c>
      <c r="O27" s="169" t="s">
        <v>2153</v>
      </c>
      <c r="P27" s="207">
        <f>'2023 Thawed mass'!E26</f>
        <v>8.4</v>
      </c>
      <c r="Q27" s="215">
        <v>8.15</v>
      </c>
      <c r="R27" s="262"/>
      <c r="S27" s="202">
        <v>7.65</v>
      </c>
      <c r="T27" s="262"/>
      <c r="U27" s="262"/>
      <c r="V27" s="219"/>
      <c r="W27" s="219"/>
      <c r="X27" s="219"/>
      <c r="Y27" s="219"/>
      <c r="Z27" s="219"/>
      <c r="AA27" s="219"/>
      <c r="AB27" s="219"/>
      <c r="AC27" s="219"/>
    </row>
    <row r="28" spans="1:29" x14ac:dyDescent="0.3">
      <c r="A28" s="219"/>
      <c r="B28" s="169" t="s">
        <v>1850</v>
      </c>
      <c r="C28" s="169" t="s">
        <v>2416</v>
      </c>
      <c r="D28" s="169" t="s">
        <v>38</v>
      </c>
      <c r="E28" s="169" t="s">
        <v>39</v>
      </c>
      <c r="F28" s="219"/>
      <c r="G28" s="174">
        <v>45160.540972222225</v>
      </c>
      <c r="H28" s="219"/>
      <c r="I28" s="169" t="s">
        <v>2155</v>
      </c>
      <c r="J28" s="169" t="s">
        <v>2157</v>
      </c>
      <c r="K28" s="169" t="s">
        <v>38</v>
      </c>
      <c r="L28" s="174">
        <v>45160.63958333333</v>
      </c>
      <c r="M28" s="171">
        <v>45160</v>
      </c>
      <c r="N28" s="177">
        <v>0.63958333332993789</v>
      </c>
      <c r="O28" s="169" t="s">
        <v>2156</v>
      </c>
      <c r="P28" s="207">
        <f>'2023 Thawed mass'!E27</f>
        <v>8.4700000000000006</v>
      </c>
      <c r="Q28" s="215">
        <v>7.91</v>
      </c>
      <c r="R28" s="262"/>
      <c r="S28" s="202">
        <v>7.25</v>
      </c>
      <c r="T28" s="262"/>
      <c r="U28" s="262"/>
      <c r="V28" s="219"/>
      <c r="W28" s="219"/>
      <c r="X28" s="219"/>
      <c r="Y28" s="219"/>
      <c r="Z28" s="219"/>
      <c r="AA28" s="219"/>
      <c r="AB28" s="219"/>
      <c r="AC28" s="219"/>
    </row>
    <row r="29" spans="1:29" x14ac:dyDescent="0.3">
      <c r="A29" s="219"/>
      <c r="B29" s="169" t="s">
        <v>1850</v>
      </c>
      <c r="C29" s="169" t="s">
        <v>2416</v>
      </c>
      <c r="D29" s="169" t="s">
        <v>38</v>
      </c>
      <c r="E29" s="169" t="s">
        <v>39</v>
      </c>
      <c r="F29" s="219"/>
      <c r="G29" s="174">
        <v>45160.540972222225</v>
      </c>
      <c r="H29" s="219"/>
      <c r="I29" s="169" t="s">
        <v>2158</v>
      </c>
      <c r="J29" s="169" t="s">
        <v>2160</v>
      </c>
      <c r="K29" s="169" t="s">
        <v>38</v>
      </c>
      <c r="L29" s="174">
        <v>45160.63958333333</v>
      </c>
      <c r="M29" s="171">
        <v>45160</v>
      </c>
      <c r="N29" s="177">
        <v>0.63958333332993789</v>
      </c>
      <c r="O29" s="169" t="s">
        <v>2159</v>
      </c>
      <c r="P29" s="207">
        <f>'2023 Thawed mass'!E28</f>
        <v>18.32</v>
      </c>
      <c r="Q29" s="215">
        <v>17.98</v>
      </c>
      <c r="R29" s="262"/>
      <c r="S29" s="202">
        <v>8.1300000000000008</v>
      </c>
      <c r="T29" s="262"/>
      <c r="U29" s="262"/>
      <c r="V29" s="219"/>
      <c r="W29" s="219"/>
      <c r="X29" s="219"/>
      <c r="Y29" s="219"/>
      <c r="Z29" s="219"/>
      <c r="AA29" s="219"/>
      <c r="AB29" s="219"/>
      <c r="AC29" s="219"/>
    </row>
    <row r="30" spans="1:29" x14ac:dyDescent="0.3">
      <c r="A30" s="219"/>
      <c r="B30" s="169" t="s">
        <v>1850</v>
      </c>
      <c r="C30" s="169" t="s">
        <v>2416</v>
      </c>
      <c r="D30" s="169" t="s">
        <v>38</v>
      </c>
      <c r="E30" s="169" t="s">
        <v>39</v>
      </c>
      <c r="F30" s="219"/>
      <c r="G30" s="174">
        <v>45160.540972222225</v>
      </c>
      <c r="H30" s="219"/>
      <c r="I30" s="169" t="s">
        <v>2161</v>
      </c>
      <c r="J30" s="169" t="s">
        <v>2163</v>
      </c>
      <c r="K30" s="169" t="s">
        <v>38</v>
      </c>
      <c r="L30" s="174">
        <v>45161.446527777778</v>
      </c>
      <c r="M30" s="171">
        <v>45161</v>
      </c>
      <c r="N30" s="177">
        <v>0.44652777777810115</v>
      </c>
      <c r="O30" s="169" t="s">
        <v>2162</v>
      </c>
      <c r="P30" s="207">
        <f>'2023 Thawed mass'!E29</f>
        <v>19.600000000000001</v>
      </c>
      <c r="Q30" s="215">
        <v>19.38</v>
      </c>
      <c r="R30" s="262"/>
      <c r="S30" s="202">
        <v>8.25</v>
      </c>
      <c r="T30" s="262"/>
      <c r="U30" s="262"/>
      <c r="V30" s="219"/>
      <c r="W30" s="219"/>
      <c r="X30" s="219"/>
      <c r="Y30" s="219"/>
      <c r="Z30" s="219"/>
      <c r="AA30" s="219"/>
      <c r="AB30" s="219"/>
      <c r="AC30" s="219"/>
    </row>
    <row r="31" spans="1:29" x14ac:dyDescent="0.3">
      <c r="A31" s="219"/>
      <c r="B31" s="169" t="s">
        <v>1850</v>
      </c>
      <c r="C31" s="169" t="s">
        <v>2416</v>
      </c>
      <c r="D31" s="169" t="s">
        <v>38</v>
      </c>
      <c r="E31" s="169" t="s">
        <v>39</v>
      </c>
      <c r="F31" s="219"/>
      <c r="G31" s="174">
        <v>45160.540972222225</v>
      </c>
      <c r="H31" s="219"/>
      <c r="I31" s="169" t="s">
        <v>2164</v>
      </c>
      <c r="J31" s="169" t="s">
        <v>2166</v>
      </c>
      <c r="K31" s="169" t="s">
        <v>38</v>
      </c>
      <c r="L31" s="174">
        <v>45161.446527777778</v>
      </c>
      <c r="M31" s="171">
        <v>45161</v>
      </c>
      <c r="N31" s="177">
        <v>0.44652777777810115</v>
      </c>
      <c r="O31" s="169" t="s">
        <v>2165</v>
      </c>
      <c r="P31" s="207">
        <f>'2023 Thawed mass'!E30</f>
        <v>10.3</v>
      </c>
      <c r="Q31" s="215">
        <v>9.85</v>
      </c>
      <c r="R31" s="262"/>
      <c r="S31" s="202">
        <v>8.06</v>
      </c>
      <c r="T31" s="262"/>
      <c r="U31" s="262"/>
      <c r="V31" s="219"/>
      <c r="W31" s="219"/>
      <c r="X31" s="219"/>
      <c r="Y31" s="219"/>
      <c r="Z31" s="219"/>
      <c r="AA31" s="219"/>
      <c r="AB31" s="219"/>
      <c r="AC31" s="219"/>
    </row>
    <row r="32" spans="1:29" x14ac:dyDescent="0.3">
      <c r="A32" s="219"/>
      <c r="B32" s="169" t="s">
        <v>1850</v>
      </c>
      <c r="C32" s="169" t="s">
        <v>2416</v>
      </c>
      <c r="D32" s="169" t="s">
        <v>38</v>
      </c>
      <c r="E32" s="169" t="s">
        <v>39</v>
      </c>
      <c r="F32" s="219"/>
      <c r="G32" s="174">
        <v>45160.540972222225</v>
      </c>
      <c r="H32" s="219"/>
      <c r="I32" s="169" t="s">
        <v>2167</v>
      </c>
      <c r="J32" s="169" t="s">
        <v>2169</v>
      </c>
      <c r="K32" s="169" t="s">
        <v>38</v>
      </c>
      <c r="L32" s="174">
        <v>45161.446527777778</v>
      </c>
      <c r="M32" s="171">
        <v>45161</v>
      </c>
      <c r="N32" s="177">
        <v>0.44652777777810115</v>
      </c>
      <c r="O32" s="169" t="s">
        <v>2168</v>
      </c>
      <c r="P32" s="207">
        <f>'2023 Thawed mass'!E31</f>
        <v>12.91</v>
      </c>
      <c r="Q32" s="215">
        <v>12.13</v>
      </c>
      <c r="R32" s="262"/>
      <c r="S32" s="202">
        <v>8.26</v>
      </c>
      <c r="T32" s="262"/>
      <c r="U32" s="262"/>
      <c r="V32" s="219"/>
      <c r="W32" s="219"/>
      <c r="X32" s="219"/>
      <c r="Y32" s="219"/>
      <c r="Z32" s="219"/>
      <c r="AA32" s="219"/>
      <c r="AB32" s="219"/>
      <c r="AC32" s="219"/>
    </row>
    <row r="33" spans="1:29" x14ac:dyDescent="0.3">
      <c r="A33" s="219"/>
      <c r="B33" s="169" t="s">
        <v>1850</v>
      </c>
      <c r="C33" s="169" t="s">
        <v>2416</v>
      </c>
      <c r="D33" s="169" t="s">
        <v>38</v>
      </c>
      <c r="E33" s="169" t="s">
        <v>39</v>
      </c>
      <c r="F33" s="220"/>
      <c r="G33" s="174">
        <v>45160.540972222225</v>
      </c>
      <c r="H33" s="220"/>
      <c r="I33" s="169" t="s">
        <v>2170</v>
      </c>
      <c r="J33" s="169" t="s">
        <v>2172</v>
      </c>
      <c r="K33" s="169" t="s">
        <v>38</v>
      </c>
      <c r="L33" s="174">
        <v>45161.446527777778</v>
      </c>
      <c r="M33" s="171">
        <v>45161</v>
      </c>
      <c r="N33" s="177">
        <v>0.44652777777810115</v>
      </c>
      <c r="O33" s="169" t="s">
        <v>2171</v>
      </c>
      <c r="P33" s="207">
        <f>'2023 Thawed mass'!E32</f>
        <v>9.68</v>
      </c>
      <c r="Q33" s="215">
        <v>9.27</v>
      </c>
      <c r="R33" s="263"/>
      <c r="S33" s="202">
        <v>8.17</v>
      </c>
      <c r="T33" s="263"/>
      <c r="U33" s="263"/>
      <c r="V33" s="220"/>
      <c r="W33" s="220"/>
      <c r="X33" s="220"/>
      <c r="Y33" s="220"/>
      <c r="Z33" s="220"/>
      <c r="AA33" s="220"/>
      <c r="AB33" s="220"/>
      <c r="AC33" s="220"/>
    </row>
    <row r="34" spans="1:29" x14ac:dyDescent="0.3">
      <c r="A34" s="267">
        <v>3</v>
      </c>
      <c r="B34" s="169" t="s">
        <v>1850</v>
      </c>
      <c r="C34" s="169" t="s">
        <v>2417</v>
      </c>
      <c r="D34" s="169" t="s">
        <v>38</v>
      </c>
      <c r="E34" s="169" t="s">
        <v>39</v>
      </c>
      <c r="F34" s="261" t="s">
        <v>2311</v>
      </c>
      <c r="G34" s="174">
        <v>45160.540972222225</v>
      </c>
      <c r="H34" s="242" t="str">
        <f>'2023 LDW fish'!R33</f>
        <v>L2368070-03</v>
      </c>
      <c r="I34" s="169" t="s">
        <v>2312</v>
      </c>
      <c r="J34" s="169" t="s">
        <v>2314</v>
      </c>
      <c r="K34" s="169" t="s">
        <v>38</v>
      </c>
      <c r="L34" s="174">
        <v>45160.540972222225</v>
      </c>
      <c r="M34" s="171">
        <v>45160</v>
      </c>
      <c r="N34" s="177">
        <v>0.54097222222480923</v>
      </c>
      <c r="O34" s="169" t="s">
        <v>2313</v>
      </c>
      <c r="P34" s="207">
        <f>'2023 Thawed mass'!E33</f>
        <v>23.11</v>
      </c>
      <c r="Q34" s="215">
        <v>22.16</v>
      </c>
      <c r="R34" s="242">
        <f>MIN(Q34:Q48)</f>
        <v>8.9600000000000009</v>
      </c>
      <c r="S34" s="202">
        <v>9.0500000000000007</v>
      </c>
      <c r="T34" s="242">
        <f>SUM(S34:S48)</f>
        <v>138.20999999999998</v>
      </c>
      <c r="U34" s="242" t="str">
        <f>IF(T34&gt;=$U$1+20,"Yes","No")</f>
        <v>Yes</v>
      </c>
      <c r="V34" s="251" t="s">
        <v>2453</v>
      </c>
      <c r="W34" s="242">
        <v>20.95</v>
      </c>
      <c r="X34" s="242">
        <v>5.8</v>
      </c>
      <c r="Y34" s="242">
        <v>31.22</v>
      </c>
      <c r="Z34" s="231" t="s">
        <v>2448</v>
      </c>
      <c r="AA34" s="242">
        <v>80.239999999999995</v>
      </c>
      <c r="AB34" s="243" t="s">
        <v>2448</v>
      </c>
      <c r="AC34" s="244">
        <f>T34-SUM(W34:Z48)</f>
        <v>80.239999999999981</v>
      </c>
    </row>
    <row r="35" spans="1:29" x14ac:dyDescent="0.3">
      <c r="A35" s="219"/>
      <c r="B35" s="169" t="s">
        <v>1850</v>
      </c>
      <c r="C35" s="169" t="s">
        <v>2417</v>
      </c>
      <c r="D35" s="169" t="s">
        <v>38</v>
      </c>
      <c r="E35" s="169" t="s">
        <v>39</v>
      </c>
      <c r="F35" s="252"/>
      <c r="G35" s="174">
        <v>45160.540972222225</v>
      </c>
      <c r="H35" s="219"/>
      <c r="I35" s="169" t="s">
        <v>2315</v>
      </c>
      <c r="J35" s="169" t="s">
        <v>2317</v>
      </c>
      <c r="K35" s="169" t="s">
        <v>38</v>
      </c>
      <c r="L35" s="174">
        <v>45160.540972222225</v>
      </c>
      <c r="M35" s="171">
        <v>45160</v>
      </c>
      <c r="N35" s="177">
        <v>0.54097222222480923</v>
      </c>
      <c r="O35" s="169" t="s">
        <v>2316</v>
      </c>
      <c r="P35" s="207">
        <f>'2023 Thawed mass'!E34</f>
        <v>14.8</v>
      </c>
      <c r="Q35" s="215">
        <v>14.13</v>
      </c>
      <c r="R35" s="262"/>
      <c r="S35" s="202">
        <v>9.32</v>
      </c>
      <c r="T35" s="262"/>
      <c r="U35" s="219"/>
      <c r="V35" s="252"/>
      <c r="W35" s="219"/>
      <c r="X35" s="219"/>
      <c r="Y35" s="219"/>
      <c r="Z35" s="219"/>
      <c r="AA35" s="219"/>
      <c r="AB35" s="219"/>
      <c r="AC35" s="219"/>
    </row>
    <row r="36" spans="1:29" x14ac:dyDescent="0.3">
      <c r="A36" s="219"/>
      <c r="B36" s="169" t="s">
        <v>1850</v>
      </c>
      <c r="C36" s="169" t="s">
        <v>2417</v>
      </c>
      <c r="D36" s="169" t="s">
        <v>38</v>
      </c>
      <c r="E36" s="169" t="s">
        <v>39</v>
      </c>
      <c r="F36" s="252"/>
      <c r="G36" s="174">
        <v>45160.540972222225</v>
      </c>
      <c r="H36" s="219"/>
      <c r="I36" s="169" t="s">
        <v>2318</v>
      </c>
      <c r="J36" s="169" t="s">
        <v>2320</v>
      </c>
      <c r="K36" s="169" t="s">
        <v>38</v>
      </c>
      <c r="L36" s="174">
        <v>45160.540972222225</v>
      </c>
      <c r="M36" s="171">
        <v>45160</v>
      </c>
      <c r="N36" s="177">
        <v>0.54097222222480923</v>
      </c>
      <c r="O36" s="169" t="s">
        <v>2319</v>
      </c>
      <c r="P36" s="207">
        <f>'2023 Thawed mass'!E35</f>
        <v>10.08</v>
      </c>
      <c r="Q36" s="215">
        <v>9.7200000000000006</v>
      </c>
      <c r="R36" s="262"/>
      <c r="S36" s="202">
        <v>9.26</v>
      </c>
      <c r="T36" s="262"/>
      <c r="U36" s="219"/>
      <c r="V36" s="252"/>
      <c r="W36" s="219"/>
      <c r="X36" s="219"/>
      <c r="Y36" s="219"/>
      <c r="Z36" s="219"/>
      <c r="AA36" s="219"/>
      <c r="AB36" s="219"/>
      <c r="AC36" s="219"/>
    </row>
    <row r="37" spans="1:29" x14ac:dyDescent="0.3">
      <c r="A37" s="219"/>
      <c r="B37" s="169" t="s">
        <v>1850</v>
      </c>
      <c r="C37" s="169" t="s">
        <v>2417</v>
      </c>
      <c r="D37" s="169" t="s">
        <v>38</v>
      </c>
      <c r="E37" s="169" t="s">
        <v>39</v>
      </c>
      <c r="F37" s="252"/>
      <c r="G37" s="174">
        <v>45160.540972222225</v>
      </c>
      <c r="H37" s="219"/>
      <c r="I37" s="169" t="s">
        <v>2321</v>
      </c>
      <c r="J37" s="169" t="s">
        <v>2323</v>
      </c>
      <c r="K37" s="169" t="s">
        <v>38</v>
      </c>
      <c r="L37" s="174">
        <v>45160.616666666669</v>
      </c>
      <c r="M37" s="171">
        <v>45160</v>
      </c>
      <c r="N37" s="177">
        <v>0.61666666666860692</v>
      </c>
      <c r="O37" s="169" t="s">
        <v>2322</v>
      </c>
      <c r="P37" s="207">
        <f>'2023 Thawed mass'!E36</f>
        <v>10.36</v>
      </c>
      <c r="Q37" s="215">
        <v>9.93</v>
      </c>
      <c r="R37" s="262"/>
      <c r="S37" s="202">
        <v>9.16</v>
      </c>
      <c r="T37" s="262"/>
      <c r="U37" s="219"/>
      <c r="V37" s="252"/>
      <c r="W37" s="219"/>
      <c r="X37" s="219"/>
      <c r="Y37" s="219"/>
      <c r="Z37" s="219"/>
      <c r="AA37" s="219"/>
      <c r="AB37" s="219"/>
      <c r="AC37" s="219"/>
    </row>
    <row r="38" spans="1:29" x14ac:dyDescent="0.3">
      <c r="A38" s="219"/>
      <c r="B38" s="169" t="s">
        <v>1850</v>
      </c>
      <c r="C38" s="169" t="s">
        <v>2417</v>
      </c>
      <c r="D38" s="169" t="s">
        <v>38</v>
      </c>
      <c r="E38" s="169" t="s">
        <v>39</v>
      </c>
      <c r="F38" s="252"/>
      <c r="G38" s="174">
        <v>45160.540972222225</v>
      </c>
      <c r="H38" s="219"/>
      <c r="I38" s="169" t="s">
        <v>2324</v>
      </c>
      <c r="J38" s="169" t="s">
        <v>2326</v>
      </c>
      <c r="K38" s="169" t="s">
        <v>38</v>
      </c>
      <c r="L38" s="174">
        <v>45160.63958333333</v>
      </c>
      <c r="M38" s="171">
        <v>45160</v>
      </c>
      <c r="N38" s="177">
        <v>0.63958333332993789</v>
      </c>
      <c r="O38" s="169" t="s">
        <v>2325</v>
      </c>
      <c r="P38" s="207">
        <f>'2023 Thawed mass'!E37</f>
        <v>10.54</v>
      </c>
      <c r="Q38" s="215">
        <v>10.23</v>
      </c>
      <c r="R38" s="262"/>
      <c r="S38" s="202">
        <v>8.93</v>
      </c>
      <c r="T38" s="262"/>
      <c r="U38" s="219"/>
      <c r="V38" s="252"/>
      <c r="W38" s="219"/>
      <c r="X38" s="219"/>
      <c r="Y38" s="219"/>
      <c r="Z38" s="219"/>
      <c r="AA38" s="219"/>
      <c r="AB38" s="219"/>
      <c r="AC38" s="219"/>
    </row>
    <row r="39" spans="1:29" x14ac:dyDescent="0.3">
      <c r="A39" s="219"/>
      <c r="B39" s="169" t="s">
        <v>1850</v>
      </c>
      <c r="C39" s="169" t="s">
        <v>2417</v>
      </c>
      <c r="D39" s="169" t="s">
        <v>38</v>
      </c>
      <c r="E39" s="169" t="s">
        <v>39</v>
      </c>
      <c r="F39" s="252"/>
      <c r="G39" s="174">
        <v>45160.540972222225</v>
      </c>
      <c r="H39" s="219"/>
      <c r="I39" s="169" t="s">
        <v>2327</v>
      </c>
      <c r="J39" s="169" t="s">
        <v>2329</v>
      </c>
      <c r="K39" s="169" t="s">
        <v>38</v>
      </c>
      <c r="L39" s="174">
        <v>45160.63958333333</v>
      </c>
      <c r="M39" s="171">
        <v>45160</v>
      </c>
      <c r="N39" s="177">
        <v>0.63958333332993789</v>
      </c>
      <c r="O39" s="169" t="s">
        <v>2328</v>
      </c>
      <c r="P39" s="207">
        <f>'2023 Thawed mass'!E38</f>
        <v>9.41</v>
      </c>
      <c r="Q39" s="215">
        <v>8.9600000000000009</v>
      </c>
      <c r="R39" s="262"/>
      <c r="S39" s="202">
        <v>8.2899999999999991</v>
      </c>
      <c r="T39" s="262"/>
      <c r="U39" s="219"/>
      <c r="V39" s="252"/>
      <c r="W39" s="219"/>
      <c r="X39" s="219"/>
      <c r="Y39" s="219"/>
      <c r="Z39" s="219"/>
      <c r="AA39" s="219"/>
      <c r="AB39" s="219"/>
      <c r="AC39" s="219"/>
    </row>
    <row r="40" spans="1:29" x14ac:dyDescent="0.3">
      <c r="A40" s="219"/>
      <c r="B40" s="169" t="s">
        <v>1850</v>
      </c>
      <c r="C40" s="169" t="s">
        <v>2417</v>
      </c>
      <c r="D40" s="169" t="s">
        <v>38</v>
      </c>
      <c r="E40" s="169" t="s">
        <v>39</v>
      </c>
      <c r="F40" s="252"/>
      <c r="G40" s="174">
        <v>45160.540972222225</v>
      </c>
      <c r="H40" s="219"/>
      <c r="I40" s="169" t="s">
        <v>2330</v>
      </c>
      <c r="J40" s="169" t="s">
        <v>2332</v>
      </c>
      <c r="K40" s="169" t="s">
        <v>38</v>
      </c>
      <c r="L40" s="174">
        <v>45160.63958333333</v>
      </c>
      <c r="M40" s="171">
        <v>45160</v>
      </c>
      <c r="N40" s="177">
        <v>0.63958333332993789</v>
      </c>
      <c r="O40" s="169" t="s">
        <v>2331</v>
      </c>
      <c r="P40" s="207">
        <f>'2023 Thawed mass'!E39</f>
        <v>18.82</v>
      </c>
      <c r="Q40" s="215">
        <v>18.559999999999999</v>
      </c>
      <c r="R40" s="262"/>
      <c r="S40" s="202">
        <v>9.43</v>
      </c>
      <c r="T40" s="262"/>
      <c r="U40" s="219"/>
      <c r="V40" s="252"/>
      <c r="W40" s="219"/>
      <c r="X40" s="219"/>
      <c r="Y40" s="219"/>
      <c r="Z40" s="219"/>
      <c r="AA40" s="219"/>
      <c r="AB40" s="219"/>
      <c r="AC40" s="219"/>
    </row>
    <row r="41" spans="1:29" x14ac:dyDescent="0.3">
      <c r="A41" s="219"/>
      <c r="B41" s="169" t="s">
        <v>1850</v>
      </c>
      <c r="C41" s="169" t="s">
        <v>2417</v>
      </c>
      <c r="D41" s="169" t="s">
        <v>38</v>
      </c>
      <c r="E41" s="169" t="s">
        <v>39</v>
      </c>
      <c r="F41" s="252"/>
      <c r="G41" s="174">
        <v>45160.540972222225</v>
      </c>
      <c r="H41" s="219"/>
      <c r="I41" s="169" t="s">
        <v>2333</v>
      </c>
      <c r="J41" s="169" t="s">
        <v>2335</v>
      </c>
      <c r="K41" s="169" t="s">
        <v>38</v>
      </c>
      <c r="L41" s="174">
        <v>45161.446527777778</v>
      </c>
      <c r="M41" s="171">
        <v>45161</v>
      </c>
      <c r="N41" s="177">
        <v>0.44652777777810115</v>
      </c>
      <c r="O41" s="169" t="s">
        <v>2334</v>
      </c>
      <c r="P41" s="207">
        <f>'2023 Thawed mass'!E40</f>
        <v>24.04</v>
      </c>
      <c r="Q41" s="215">
        <v>23.78</v>
      </c>
      <c r="R41" s="262"/>
      <c r="S41" s="202">
        <v>9.4</v>
      </c>
      <c r="T41" s="262"/>
      <c r="U41" s="219"/>
      <c r="V41" s="252"/>
      <c r="W41" s="219"/>
      <c r="X41" s="219"/>
      <c r="Y41" s="219"/>
      <c r="Z41" s="219"/>
      <c r="AA41" s="219"/>
      <c r="AB41" s="219"/>
      <c r="AC41" s="219"/>
    </row>
    <row r="42" spans="1:29" x14ac:dyDescent="0.3">
      <c r="A42" s="219"/>
      <c r="B42" s="169" t="s">
        <v>1850</v>
      </c>
      <c r="C42" s="169" t="s">
        <v>2417</v>
      </c>
      <c r="D42" s="169" t="s">
        <v>38</v>
      </c>
      <c r="E42" s="169" t="s">
        <v>39</v>
      </c>
      <c r="F42" s="252"/>
      <c r="G42" s="174">
        <v>45160.540972222225</v>
      </c>
      <c r="H42" s="219"/>
      <c r="I42" s="169" t="s">
        <v>2336</v>
      </c>
      <c r="J42" s="169" t="s">
        <v>2338</v>
      </c>
      <c r="K42" s="169" t="s">
        <v>38</v>
      </c>
      <c r="L42" s="174">
        <v>45161.446527777778</v>
      </c>
      <c r="M42" s="171">
        <v>45161</v>
      </c>
      <c r="N42" s="177">
        <v>0.44652777777810115</v>
      </c>
      <c r="O42" s="169" t="s">
        <v>2337</v>
      </c>
      <c r="P42" s="207">
        <f>'2023 Thawed mass'!E41</f>
        <v>14.32</v>
      </c>
      <c r="Q42" s="215">
        <v>13.92</v>
      </c>
      <c r="R42" s="262"/>
      <c r="S42" s="202">
        <v>9.25</v>
      </c>
      <c r="T42" s="262"/>
      <c r="U42" s="219"/>
      <c r="V42" s="252"/>
      <c r="W42" s="219"/>
      <c r="X42" s="219"/>
      <c r="Y42" s="219"/>
      <c r="Z42" s="219"/>
      <c r="AA42" s="219"/>
      <c r="AB42" s="219"/>
      <c r="AC42" s="219"/>
    </row>
    <row r="43" spans="1:29" x14ac:dyDescent="0.3">
      <c r="A43" s="219"/>
      <c r="B43" s="169" t="s">
        <v>1850</v>
      </c>
      <c r="C43" s="169" t="s">
        <v>2417</v>
      </c>
      <c r="D43" s="169" t="s">
        <v>38</v>
      </c>
      <c r="E43" s="169" t="s">
        <v>39</v>
      </c>
      <c r="F43" s="252"/>
      <c r="G43" s="174">
        <v>45160.540972222225</v>
      </c>
      <c r="H43" s="219"/>
      <c r="I43" s="169" t="s">
        <v>2339</v>
      </c>
      <c r="J43" s="169" t="s">
        <v>2341</v>
      </c>
      <c r="K43" s="169" t="s">
        <v>38</v>
      </c>
      <c r="L43" s="174">
        <v>45161.446527777778</v>
      </c>
      <c r="M43" s="171">
        <v>45161</v>
      </c>
      <c r="N43" s="177">
        <v>0.44652777777810115</v>
      </c>
      <c r="O43" s="169" t="s">
        <v>2340</v>
      </c>
      <c r="P43" s="207">
        <f>'2023 Thawed mass'!E42</f>
        <v>16.82</v>
      </c>
      <c r="Q43" s="215">
        <v>16.57</v>
      </c>
      <c r="R43" s="262"/>
      <c r="S43" s="202">
        <v>9.41</v>
      </c>
      <c r="T43" s="262"/>
      <c r="U43" s="219"/>
      <c r="V43" s="252"/>
      <c r="W43" s="219"/>
      <c r="X43" s="219"/>
      <c r="Y43" s="219"/>
      <c r="Z43" s="219"/>
      <c r="AA43" s="219"/>
      <c r="AB43" s="219"/>
      <c r="AC43" s="219"/>
    </row>
    <row r="44" spans="1:29" x14ac:dyDescent="0.3">
      <c r="A44" s="219"/>
      <c r="B44" s="169" t="s">
        <v>1850</v>
      </c>
      <c r="C44" s="169" t="s">
        <v>2417</v>
      </c>
      <c r="D44" s="169" t="s">
        <v>38</v>
      </c>
      <c r="E44" s="169" t="s">
        <v>39</v>
      </c>
      <c r="F44" s="252"/>
      <c r="G44" s="174">
        <v>45160.540972222225</v>
      </c>
      <c r="H44" s="219"/>
      <c r="I44" s="169" t="s">
        <v>2342</v>
      </c>
      <c r="J44" s="169" t="s">
        <v>2344</v>
      </c>
      <c r="K44" s="169" t="s">
        <v>38</v>
      </c>
      <c r="L44" s="174">
        <v>45161.446527777778</v>
      </c>
      <c r="M44" s="171">
        <v>45161</v>
      </c>
      <c r="N44" s="177">
        <v>0.44652777777810115</v>
      </c>
      <c r="O44" s="169" t="s">
        <v>2343</v>
      </c>
      <c r="P44" s="207">
        <f>'2023 Thawed mass'!E43</f>
        <v>16.48</v>
      </c>
      <c r="Q44" s="215">
        <v>16.03</v>
      </c>
      <c r="R44" s="262"/>
      <c r="S44" s="202">
        <v>9.27</v>
      </c>
      <c r="T44" s="262"/>
      <c r="U44" s="219"/>
      <c r="V44" s="252"/>
      <c r="W44" s="219"/>
      <c r="X44" s="219"/>
      <c r="Y44" s="219"/>
      <c r="Z44" s="219"/>
      <c r="AA44" s="219"/>
      <c r="AB44" s="219"/>
      <c r="AC44" s="219"/>
    </row>
    <row r="45" spans="1:29" x14ac:dyDescent="0.3">
      <c r="A45" s="219"/>
      <c r="B45" s="169" t="s">
        <v>1850</v>
      </c>
      <c r="C45" s="169" t="s">
        <v>2417</v>
      </c>
      <c r="D45" s="169" t="s">
        <v>38</v>
      </c>
      <c r="E45" s="169" t="s">
        <v>39</v>
      </c>
      <c r="F45" s="252"/>
      <c r="G45" s="174">
        <v>45160.540972222225</v>
      </c>
      <c r="H45" s="219"/>
      <c r="I45" s="169" t="s">
        <v>2345</v>
      </c>
      <c r="J45" s="169" t="s">
        <v>2347</v>
      </c>
      <c r="K45" s="169" t="s">
        <v>38</v>
      </c>
      <c r="L45" s="174">
        <v>45161.446527777778</v>
      </c>
      <c r="M45" s="171">
        <v>45161</v>
      </c>
      <c r="N45" s="177">
        <v>0.44652777777810115</v>
      </c>
      <c r="O45" s="169" t="s">
        <v>2346</v>
      </c>
      <c r="P45" s="207">
        <f>'2023 Thawed mass'!E44</f>
        <v>16.88</v>
      </c>
      <c r="Q45" s="215">
        <v>16.440000000000001</v>
      </c>
      <c r="R45" s="262"/>
      <c r="S45" s="202">
        <v>9.2200000000000006</v>
      </c>
      <c r="T45" s="262"/>
      <c r="U45" s="219"/>
      <c r="V45" s="252"/>
      <c r="W45" s="219"/>
      <c r="X45" s="219"/>
      <c r="Y45" s="219"/>
      <c r="Z45" s="219"/>
      <c r="AA45" s="219"/>
      <c r="AB45" s="219"/>
      <c r="AC45" s="219"/>
    </row>
    <row r="46" spans="1:29" x14ac:dyDescent="0.3">
      <c r="A46" s="219"/>
      <c r="B46" s="169" t="s">
        <v>1850</v>
      </c>
      <c r="C46" s="169" t="s">
        <v>2417</v>
      </c>
      <c r="D46" s="169" t="s">
        <v>38</v>
      </c>
      <c r="E46" s="169" t="s">
        <v>39</v>
      </c>
      <c r="F46" s="252"/>
      <c r="G46" s="174">
        <v>45160.540972222225</v>
      </c>
      <c r="H46" s="219"/>
      <c r="I46" s="169" t="s">
        <v>2348</v>
      </c>
      <c r="J46" s="169" t="s">
        <v>2350</v>
      </c>
      <c r="K46" s="169" t="s">
        <v>38</v>
      </c>
      <c r="L46" s="174">
        <v>45161.446527777778</v>
      </c>
      <c r="M46" s="171">
        <v>45161</v>
      </c>
      <c r="N46" s="177">
        <v>0.44652777777810115</v>
      </c>
      <c r="O46" s="169" t="s">
        <v>2349</v>
      </c>
      <c r="P46" s="207">
        <f>'2023 Thawed mass'!E45</f>
        <v>13.56</v>
      </c>
      <c r="Q46" s="215">
        <v>13.01</v>
      </c>
      <c r="R46" s="262"/>
      <c r="S46" s="202">
        <v>9.3800000000000008</v>
      </c>
      <c r="T46" s="262"/>
      <c r="U46" s="219"/>
      <c r="V46" s="252"/>
      <c r="W46" s="219"/>
      <c r="X46" s="219"/>
      <c r="Y46" s="219"/>
      <c r="Z46" s="219"/>
      <c r="AA46" s="219"/>
      <c r="AB46" s="219"/>
      <c r="AC46" s="219"/>
    </row>
    <row r="47" spans="1:29" x14ac:dyDescent="0.3">
      <c r="A47" s="219"/>
      <c r="B47" s="169" t="s">
        <v>1850</v>
      </c>
      <c r="C47" s="169" t="s">
        <v>2417</v>
      </c>
      <c r="D47" s="169" t="s">
        <v>38</v>
      </c>
      <c r="E47" s="169" t="s">
        <v>39</v>
      </c>
      <c r="F47" s="252"/>
      <c r="G47" s="174">
        <v>45160.540972222225</v>
      </c>
      <c r="H47" s="219"/>
      <c r="I47" s="169" t="s">
        <v>2351</v>
      </c>
      <c r="J47" s="169" t="s">
        <v>2353</v>
      </c>
      <c r="K47" s="169" t="s">
        <v>38</v>
      </c>
      <c r="L47" s="174">
        <v>45161.446527777778</v>
      </c>
      <c r="M47" s="171">
        <v>45161</v>
      </c>
      <c r="N47" s="177">
        <v>0.44652777777810115</v>
      </c>
      <c r="O47" s="169" t="s">
        <v>2352</v>
      </c>
      <c r="P47" s="207">
        <f>'2023 Thawed mass'!E46</f>
        <v>12.12</v>
      </c>
      <c r="Q47" s="215">
        <v>11.62</v>
      </c>
      <c r="R47" s="262"/>
      <c r="S47" s="202">
        <v>9.43</v>
      </c>
      <c r="T47" s="262"/>
      <c r="U47" s="219"/>
      <c r="V47" s="252"/>
      <c r="W47" s="219"/>
      <c r="X47" s="219"/>
      <c r="Y47" s="219"/>
      <c r="Z47" s="219"/>
      <c r="AA47" s="219"/>
      <c r="AB47" s="219"/>
      <c r="AC47" s="219"/>
    </row>
    <row r="48" spans="1:29" x14ac:dyDescent="0.3">
      <c r="A48" s="219"/>
      <c r="B48" s="169" t="s">
        <v>1850</v>
      </c>
      <c r="C48" s="169" t="s">
        <v>2417</v>
      </c>
      <c r="D48" s="169" t="s">
        <v>38</v>
      </c>
      <c r="E48" s="169" t="s">
        <v>39</v>
      </c>
      <c r="F48" s="253"/>
      <c r="G48" s="174">
        <v>45160.540972222225</v>
      </c>
      <c r="H48" s="220"/>
      <c r="I48" s="169" t="s">
        <v>2354</v>
      </c>
      <c r="J48" s="169" t="s">
        <v>2356</v>
      </c>
      <c r="K48" s="169" t="s">
        <v>38</v>
      </c>
      <c r="L48" s="174">
        <v>45161.446527777778</v>
      </c>
      <c r="M48" s="171">
        <v>45161</v>
      </c>
      <c r="N48" s="177">
        <v>0.44652777777810115</v>
      </c>
      <c r="O48" s="169" t="s">
        <v>2355</v>
      </c>
      <c r="P48" s="207">
        <f>'2023 Thawed mass'!E47</f>
        <v>23.08</v>
      </c>
      <c r="Q48" s="215">
        <v>22.87</v>
      </c>
      <c r="R48" s="263"/>
      <c r="S48" s="202">
        <v>9.41</v>
      </c>
      <c r="T48" s="263"/>
      <c r="U48" s="220"/>
      <c r="V48" s="253"/>
      <c r="W48" s="220"/>
      <c r="X48" s="220"/>
      <c r="Y48" s="220"/>
      <c r="Z48" s="220"/>
      <c r="AA48" s="220"/>
      <c r="AB48" s="220"/>
      <c r="AC48" s="220"/>
    </row>
    <row r="49" spans="1:29" x14ac:dyDescent="0.3">
      <c r="A49" s="267">
        <v>4</v>
      </c>
      <c r="B49" s="169" t="s">
        <v>1850</v>
      </c>
      <c r="C49" s="169" t="s">
        <v>2418</v>
      </c>
      <c r="D49" s="169" t="s">
        <v>38</v>
      </c>
      <c r="E49" s="169" t="s">
        <v>39</v>
      </c>
      <c r="F49" s="261" t="s">
        <v>1989</v>
      </c>
      <c r="G49" s="174">
        <v>45161.474999999999</v>
      </c>
      <c r="H49" s="242" t="str">
        <f>'2023 LDW fish'!R48</f>
        <v>L2368070-04</v>
      </c>
      <c r="I49" s="169" t="s">
        <v>1990</v>
      </c>
      <c r="J49" s="169" t="s">
        <v>1992</v>
      </c>
      <c r="K49" s="169" t="s">
        <v>38</v>
      </c>
      <c r="L49" s="174">
        <v>45161.474999999999</v>
      </c>
      <c r="M49" s="171">
        <v>45161</v>
      </c>
      <c r="N49" s="177">
        <v>0.47499999999854481</v>
      </c>
      <c r="O49" s="169" t="s">
        <v>1991</v>
      </c>
      <c r="P49" s="207">
        <f>'2023 Thawed mass'!E48</f>
        <v>14.35</v>
      </c>
      <c r="Q49" s="215">
        <v>13.63</v>
      </c>
      <c r="R49" s="242">
        <f>MIN(Q49:Q63)</f>
        <v>9.9600000000000009</v>
      </c>
      <c r="S49" s="202">
        <v>10.02</v>
      </c>
      <c r="T49" s="242">
        <f>SUM(S49:S63)</f>
        <v>151.34</v>
      </c>
      <c r="U49" s="242" t="str">
        <f>IF(T49&gt;=$U$1+20,"Yes","No")</f>
        <v>Yes</v>
      </c>
      <c r="V49" s="251" t="s">
        <v>2455</v>
      </c>
      <c r="W49" s="242">
        <v>41.65</v>
      </c>
      <c r="X49" s="242">
        <v>6.54</v>
      </c>
      <c r="Y49" s="231" t="s">
        <v>2448</v>
      </c>
      <c r="Z49" s="231" t="s">
        <v>2448</v>
      </c>
      <c r="AA49" s="242">
        <v>103.15</v>
      </c>
      <c r="AB49" s="243" t="s">
        <v>2448</v>
      </c>
      <c r="AC49" s="244">
        <f>T49-SUM(W49:Z63)</f>
        <v>103.15</v>
      </c>
    </row>
    <row r="50" spans="1:29" x14ac:dyDescent="0.3">
      <c r="A50" s="219"/>
      <c r="B50" s="169" t="s">
        <v>1850</v>
      </c>
      <c r="C50" s="169" t="s">
        <v>2418</v>
      </c>
      <c r="D50" s="169" t="s">
        <v>38</v>
      </c>
      <c r="E50" s="169" t="s">
        <v>39</v>
      </c>
      <c r="F50" s="252"/>
      <c r="G50" s="174">
        <v>45161.474999999999</v>
      </c>
      <c r="H50" s="219"/>
      <c r="I50" s="169" t="s">
        <v>1993</v>
      </c>
      <c r="J50" s="169" t="s">
        <v>1995</v>
      </c>
      <c r="K50" s="169" t="s">
        <v>38</v>
      </c>
      <c r="L50" s="174">
        <v>45161.474999999999</v>
      </c>
      <c r="M50" s="171">
        <v>45161</v>
      </c>
      <c r="N50" s="177">
        <v>0.47499999999854481</v>
      </c>
      <c r="O50" s="169" t="s">
        <v>1994</v>
      </c>
      <c r="P50" s="207">
        <f>'2023 Thawed mass'!E49</f>
        <v>26.01</v>
      </c>
      <c r="Q50" s="215">
        <v>25.2</v>
      </c>
      <c r="R50" s="262"/>
      <c r="S50" s="202">
        <v>10.220000000000001</v>
      </c>
      <c r="T50" s="262"/>
      <c r="U50" s="219"/>
      <c r="V50" s="252"/>
      <c r="W50" s="219"/>
      <c r="X50" s="219"/>
      <c r="Y50" s="219"/>
      <c r="Z50" s="219"/>
      <c r="AA50" s="219"/>
      <c r="AB50" s="219"/>
      <c r="AC50" s="219"/>
    </row>
    <row r="51" spans="1:29" x14ac:dyDescent="0.3">
      <c r="A51" s="219"/>
      <c r="B51" s="169" t="s">
        <v>1850</v>
      </c>
      <c r="C51" s="169" t="s">
        <v>2418</v>
      </c>
      <c r="D51" s="169" t="s">
        <v>38</v>
      </c>
      <c r="E51" s="169" t="s">
        <v>39</v>
      </c>
      <c r="F51" s="252"/>
      <c r="G51" s="174">
        <v>45161.474999999999</v>
      </c>
      <c r="H51" s="219"/>
      <c r="I51" s="169" t="s">
        <v>1996</v>
      </c>
      <c r="J51" s="169" t="s">
        <v>1998</v>
      </c>
      <c r="K51" s="169" t="s">
        <v>38</v>
      </c>
      <c r="L51" s="174">
        <v>45161.474999999999</v>
      </c>
      <c r="M51" s="171">
        <v>45161</v>
      </c>
      <c r="N51" s="177">
        <v>0.47499999999854481</v>
      </c>
      <c r="O51" s="169" t="s">
        <v>1997</v>
      </c>
      <c r="P51" s="207">
        <f>'2023 Thawed mass'!E50</f>
        <v>16.170000000000002</v>
      </c>
      <c r="Q51" s="215">
        <v>16.13</v>
      </c>
      <c r="R51" s="262"/>
      <c r="S51" s="202">
        <v>10.220000000000001</v>
      </c>
      <c r="T51" s="262"/>
      <c r="U51" s="219"/>
      <c r="V51" s="252"/>
      <c r="W51" s="219"/>
      <c r="X51" s="219"/>
      <c r="Y51" s="219"/>
      <c r="Z51" s="219"/>
      <c r="AA51" s="219"/>
      <c r="AB51" s="219"/>
      <c r="AC51" s="219"/>
    </row>
    <row r="52" spans="1:29" x14ac:dyDescent="0.3">
      <c r="A52" s="219"/>
      <c r="B52" s="169" t="s">
        <v>1850</v>
      </c>
      <c r="C52" s="169" t="s">
        <v>2418</v>
      </c>
      <c r="D52" s="169" t="s">
        <v>38</v>
      </c>
      <c r="E52" s="169" t="s">
        <v>39</v>
      </c>
      <c r="F52" s="252"/>
      <c r="G52" s="174">
        <v>45161.474999999999</v>
      </c>
      <c r="H52" s="219"/>
      <c r="I52" s="169" t="s">
        <v>1999</v>
      </c>
      <c r="J52" s="169" t="s">
        <v>2001</v>
      </c>
      <c r="K52" s="169" t="s">
        <v>38</v>
      </c>
      <c r="L52" s="174">
        <v>45161.474999999999</v>
      </c>
      <c r="M52" s="171">
        <v>45161</v>
      </c>
      <c r="N52" s="177">
        <v>0.47499999999854481</v>
      </c>
      <c r="O52" s="169" t="s">
        <v>2000</v>
      </c>
      <c r="P52" s="207">
        <f>'2023 Thawed mass'!E51</f>
        <v>11.46</v>
      </c>
      <c r="Q52" s="215">
        <v>11.38</v>
      </c>
      <c r="R52" s="262"/>
      <c r="S52" s="202">
        <v>10.210000000000001</v>
      </c>
      <c r="T52" s="262"/>
      <c r="U52" s="219"/>
      <c r="V52" s="252"/>
      <c r="W52" s="219"/>
      <c r="X52" s="219"/>
      <c r="Y52" s="219"/>
      <c r="Z52" s="219"/>
      <c r="AA52" s="219"/>
      <c r="AB52" s="219"/>
      <c r="AC52" s="219"/>
    </row>
    <row r="53" spans="1:29" x14ac:dyDescent="0.3">
      <c r="A53" s="219"/>
      <c r="B53" s="169" t="s">
        <v>1850</v>
      </c>
      <c r="C53" s="169" t="s">
        <v>2418</v>
      </c>
      <c r="D53" s="169" t="s">
        <v>38</v>
      </c>
      <c r="E53" s="169" t="s">
        <v>39</v>
      </c>
      <c r="F53" s="252"/>
      <c r="G53" s="174">
        <v>45161.474999999999</v>
      </c>
      <c r="H53" s="219"/>
      <c r="I53" s="169" t="s">
        <v>2002</v>
      </c>
      <c r="J53" s="169" t="s">
        <v>2004</v>
      </c>
      <c r="K53" s="169" t="s">
        <v>38</v>
      </c>
      <c r="L53" s="174">
        <v>45161.474999999999</v>
      </c>
      <c r="M53" s="171">
        <v>45161</v>
      </c>
      <c r="N53" s="177">
        <v>0.47499999999854481</v>
      </c>
      <c r="O53" s="169" t="s">
        <v>2003</v>
      </c>
      <c r="P53" s="207">
        <f>'2023 Thawed mass'!E52</f>
        <v>18.29</v>
      </c>
      <c r="Q53" s="215">
        <v>17.82</v>
      </c>
      <c r="R53" s="262"/>
      <c r="S53" s="202">
        <v>10.09</v>
      </c>
      <c r="T53" s="262"/>
      <c r="U53" s="219"/>
      <c r="V53" s="252"/>
      <c r="W53" s="219"/>
      <c r="X53" s="219"/>
      <c r="Y53" s="219"/>
      <c r="Z53" s="219"/>
      <c r="AA53" s="219"/>
      <c r="AB53" s="219"/>
      <c r="AC53" s="219"/>
    </row>
    <row r="54" spans="1:29" x14ac:dyDescent="0.3">
      <c r="A54" s="219"/>
      <c r="B54" s="169" t="s">
        <v>1850</v>
      </c>
      <c r="C54" s="169" t="s">
        <v>2418</v>
      </c>
      <c r="D54" s="169" t="s">
        <v>38</v>
      </c>
      <c r="E54" s="169" t="s">
        <v>39</v>
      </c>
      <c r="F54" s="252"/>
      <c r="G54" s="174">
        <v>45161.474999999999</v>
      </c>
      <c r="H54" s="219"/>
      <c r="I54" s="169" t="s">
        <v>2005</v>
      </c>
      <c r="J54" s="169" t="s">
        <v>2007</v>
      </c>
      <c r="K54" s="169" t="s">
        <v>38</v>
      </c>
      <c r="L54" s="174">
        <v>45161.474999999999</v>
      </c>
      <c r="M54" s="171">
        <v>45161</v>
      </c>
      <c r="N54" s="177">
        <v>0.47499999999854481</v>
      </c>
      <c r="O54" s="169" t="s">
        <v>2006</v>
      </c>
      <c r="P54" s="207">
        <f>'2023 Thawed mass'!E53</f>
        <v>12.95</v>
      </c>
      <c r="Q54" s="215">
        <v>12.62</v>
      </c>
      <c r="R54" s="262"/>
      <c r="S54" s="202">
        <v>10.29</v>
      </c>
      <c r="T54" s="262"/>
      <c r="U54" s="219"/>
      <c r="V54" s="252"/>
      <c r="W54" s="219"/>
      <c r="X54" s="219"/>
      <c r="Y54" s="219"/>
      <c r="Z54" s="219"/>
      <c r="AA54" s="219"/>
      <c r="AB54" s="219"/>
      <c r="AC54" s="219"/>
    </row>
    <row r="55" spans="1:29" x14ac:dyDescent="0.3">
      <c r="A55" s="219"/>
      <c r="B55" s="169" t="s">
        <v>1850</v>
      </c>
      <c r="C55" s="169" t="s">
        <v>2418</v>
      </c>
      <c r="D55" s="169" t="s">
        <v>38</v>
      </c>
      <c r="E55" s="169" t="s">
        <v>39</v>
      </c>
      <c r="F55" s="252"/>
      <c r="G55" s="174">
        <v>45161.474999999999</v>
      </c>
      <c r="H55" s="219"/>
      <c r="I55" s="169" t="s">
        <v>2008</v>
      </c>
      <c r="J55" s="169" t="s">
        <v>2010</v>
      </c>
      <c r="K55" s="169" t="s">
        <v>38</v>
      </c>
      <c r="L55" s="174">
        <v>45161.474999999999</v>
      </c>
      <c r="M55" s="171">
        <v>45161</v>
      </c>
      <c r="N55" s="177">
        <v>0.47499999999854481</v>
      </c>
      <c r="O55" s="169" t="s">
        <v>2009</v>
      </c>
      <c r="P55" s="207">
        <f>'2023 Thawed mass'!E54</f>
        <v>12.57</v>
      </c>
      <c r="Q55" s="215">
        <v>12.17</v>
      </c>
      <c r="R55" s="262"/>
      <c r="S55" s="202">
        <v>10.1</v>
      </c>
      <c r="T55" s="262"/>
      <c r="U55" s="219"/>
      <c r="V55" s="252"/>
      <c r="W55" s="219"/>
      <c r="X55" s="219"/>
      <c r="Y55" s="219"/>
      <c r="Z55" s="219"/>
      <c r="AA55" s="219"/>
      <c r="AB55" s="219"/>
      <c r="AC55" s="219"/>
    </row>
    <row r="56" spans="1:29" x14ac:dyDescent="0.3">
      <c r="A56" s="219"/>
      <c r="B56" s="169" t="s">
        <v>1850</v>
      </c>
      <c r="C56" s="169" t="s">
        <v>2418</v>
      </c>
      <c r="D56" s="169" t="s">
        <v>38</v>
      </c>
      <c r="E56" s="169" t="s">
        <v>39</v>
      </c>
      <c r="F56" s="252"/>
      <c r="G56" s="174">
        <v>45161.474999999999</v>
      </c>
      <c r="H56" s="219"/>
      <c r="I56" s="169" t="s">
        <v>2011</v>
      </c>
      <c r="J56" s="169" t="s">
        <v>2013</v>
      </c>
      <c r="K56" s="169" t="s">
        <v>38</v>
      </c>
      <c r="L56" s="174">
        <v>45161.512499999997</v>
      </c>
      <c r="M56" s="171">
        <v>45161</v>
      </c>
      <c r="N56" s="177">
        <v>0.51249999999708962</v>
      </c>
      <c r="O56" s="169" t="s">
        <v>2012</v>
      </c>
      <c r="P56" s="207">
        <f>'2023 Thawed mass'!E55</f>
        <v>21.43</v>
      </c>
      <c r="Q56" s="215">
        <v>19.809999999999999</v>
      </c>
      <c r="R56" s="262"/>
      <c r="S56" s="202">
        <v>10.25</v>
      </c>
      <c r="T56" s="262"/>
      <c r="U56" s="219"/>
      <c r="V56" s="252"/>
      <c r="W56" s="219"/>
      <c r="X56" s="219"/>
      <c r="Y56" s="219"/>
      <c r="Z56" s="219"/>
      <c r="AA56" s="219"/>
      <c r="AB56" s="219"/>
      <c r="AC56" s="219"/>
    </row>
    <row r="57" spans="1:29" x14ac:dyDescent="0.3">
      <c r="A57" s="219"/>
      <c r="B57" s="169" t="s">
        <v>1850</v>
      </c>
      <c r="C57" s="169" t="s">
        <v>2418</v>
      </c>
      <c r="D57" s="169" t="s">
        <v>38</v>
      </c>
      <c r="E57" s="169" t="s">
        <v>39</v>
      </c>
      <c r="F57" s="252"/>
      <c r="G57" s="174">
        <v>45161.474999999999</v>
      </c>
      <c r="H57" s="219"/>
      <c r="I57" s="169" t="s">
        <v>2014</v>
      </c>
      <c r="J57" s="169" t="s">
        <v>2016</v>
      </c>
      <c r="K57" s="169" t="s">
        <v>38</v>
      </c>
      <c r="L57" s="174">
        <v>45161.512499999997</v>
      </c>
      <c r="M57" s="171">
        <v>45161</v>
      </c>
      <c r="N57" s="177">
        <v>0.51249999999708962</v>
      </c>
      <c r="O57" s="169" t="s">
        <v>2015</v>
      </c>
      <c r="P57" s="207">
        <f>'2023 Thawed mass'!E56</f>
        <v>28.06</v>
      </c>
      <c r="Q57" s="215">
        <v>27.31</v>
      </c>
      <c r="R57" s="262"/>
      <c r="S57" s="202">
        <v>10.130000000000001</v>
      </c>
      <c r="T57" s="262"/>
      <c r="U57" s="219"/>
      <c r="V57" s="252"/>
      <c r="W57" s="219"/>
      <c r="X57" s="219"/>
      <c r="Y57" s="219"/>
      <c r="Z57" s="219"/>
      <c r="AA57" s="219"/>
      <c r="AB57" s="219"/>
      <c r="AC57" s="219"/>
    </row>
    <row r="58" spans="1:29" x14ac:dyDescent="0.3">
      <c r="A58" s="219"/>
      <c r="B58" s=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>
        <v>45161.474999999999</v>
      </c>
      <c r="H58" s="219"/>
      <c r="I58" s="169" t="s">
        <v>2017</v>
      </c>
      <c r="J58" s="169" t="s">
        <v>2019</v>
      </c>
      <c r="K58" s="169" t="s">
        <v>38</v>
      </c>
      <c r="L58" s="174">
        <v>45161.512499999997</v>
      </c>
      <c r="M58" s="171">
        <v>45161</v>
      </c>
      <c r="N58" s="177">
        <v>0.51249999999708962</v>
      </c>
      <c r="O58" s="169" t="s">
        <v>2018</v>
      </c>
      <c r="P58" s="207">
        <f>'2023 Thawed mass'!E57</f>
        <v>15.57</v>
      </c>
      <c r="Q58" s="215">
        <v>15.35</v>
      </c>
      <c r="R58" s="262"/>
      <c r="S58" s="202">
        <v>10.16</v>
      </c>
      <c r="T58" s="262"/>
      <c r="U58" s="219"/>
      <c r="V58" s="252"/>
      <c r="W58" s="219"/>
      <c r="X58" s="219"/>
      <c r="Y58" s="219"/>
      <c r="Z58" s="219"/>
      <c r="AA58" s="219"/>
      <c r="AB58" s="219"/>
      <c r="AC58" s="219"/>
    </row>
    <row r="59" spans="1:29" x14ac:dyDescent="0.3">
      <c r="A59" s="219"/>
      <c r="B59" s="169" t="s">
        <v>1850</v>
      </c>
      <c r="C59" s="169" t="s">
        <v>2418</v>
      </c>
      <c r="D59" s="169" t="s">
        <v>38</v>
      </c>
      <c r="E59" s="169" t="s">
        <v>39</v>
      </c>
      <c r="F59" s="252"/>
      <c r="G59" s="174">
        <v>45161.474999999999</v>
      </c>
      <c r="H59" s="219"/>
      <c r="I59" s="169" t="s">
        <v>2020</v>
      </c>
      <c r="J59" s="169" t="s">
        <v>2022</v>
      </c>
      <c r="K59" s="169" t="s">
        <v>38</v>
      </c>
      <c r="L59" s="174">
        <v>45161.536805555559</v>
      </c>
      <c r="M59" s="171">
        <v>45161</v>
      </c>
      <c r="N59" s="177">
        <v>0.53680555555911269</v>
      </c>
      <c r="O59" s="169" t="s">
        <v>2021</v>
      </c>
      <c r="P59" s="207">
        <f>'2023 Thawed mass'!E58</f>
        <v>22.66</v>
      </c>
      <c r="Q59" s="215">
        <v>22.52</v>
      </c>
      <c r="R59" s="262"/>
      <c r="S59" s="202">
        <v>10.18</v>
      </c>
      <c r="T59" s="262"/>
      <c r="U59" s="219"/>
      <c r="V59" s="252"/>
      <c r="W59" s="219"/>
      <c r="X59" s="219"/>
      <c r="Y59" s="219"/>
      <c r="Z59" s="219"/>
      <c r="AA59" s="219"/>
      <c r="AB59" s="219"/>
      <c r="AC59" s="219"/>
    </row>
    <row r="60" spans="1:29" x14ac:dyDescent="0.3">
      <c r="A60" s="219"/>
      <c r="B60" s="169" t="s">
        <v>1850</v>
      </c>
      <c r="C60" s="169" t="s">
        <v>2418</v>
      </c>
      <c r="D60" s="169" t="s">
        <v>38</v>
      </c>
      <c r="E60" s="169" t="s">
        <v>39</v>
      </c>
      <c r="F60" s="252"/>
      <c r="G60" s="174">
        <v>45161.474999999999</v>
      </c>
      <c r="H60" s="219"/>
      <c r="I60" s="169" t="s">
        <v>2023</v>
      </c>
      <c r="J60" s="169" t="s">
        <v>2025</v>
      </c>
      <c r="K60" s="169" t="s">
        <v>38</v>
      </c>
      <c r="L60" s="174">
        <v>45161.536805555559</v>
      </c>
      <c r="M60" s="171">
        <v>45161</v>
      </c>
      <c r="N60" s="177">
        <v>0.53680555555911269</v>
      </c>
      <c r="O60" s="169" t="s">
        <v>2024</v>
      </c>
      <c r="P60" s="207">
        <f>'2023 Thawed mass'!E59</f>
        <v>26.91</v>
      </c>
      <c r="Q60" s="215">
        <v>26.29</v>
      </c>
      <c r="R60" s="262"/>
      <c r="S60" s="202">
        <v>10.27</v>
      </c>
      <c r="T60" s="262"/>
      <c r="U60" s="219"/>
      <c r="V60" s="252"/>
      <c r="W60" s="219"/>
      <c r="X60" s="219"/>
      <c r="Y60" s="219"/>
      <c r="Z60" s="219"/>
      <c r="AA60" s="219"/>
      <c r="AB60" s="219"/>
      <c r="AC60" s="219"/>
    </row>
    <row r="61" spans="1:29" x14ac:dyDescent="0.3">
      <c r="A61" s="219"/>
      <c r="B61" s="169" t="s">
        <v>1850</v>
      </c>
      <c r="C61" s="169" t="s">
        <v>2418</v>
      </c>
      <c r="D61" s="169" t="s">
        <v>38</v>
      </c>
      <c r="E61" s="169" t="s">
        <v>39</v>
      </c>
      <c r="F61" s="252"/>
      <c r="G61" s="174">
        <v>45161.474999999999</v>
      </c>
      <c r="H61" s="219"/>
      <c r="I61" s="169" t="s">
        <v>2026</v>
      </c>
      <c r="J61" s="169" t="s">
        <v>2028</v>
      </c>
      <c r="K61" s="169" t="s">
        <v>38</v>
      </c>
      <c r="L61" s="174">
        <v>45161.536805555559</v>
      </c>
      <c r="M61" s="171">
        <v>45161</v>
      </c>
      <c r="N61" s="177">
        <v>0.53680555555911269</v>
      </c>
      <c r="O61" s="169" t="s">
        <v>2027</v>
      </c>
      <c r="P61" s="207">
        <f>'2023 Thawed mass'!E60</f>
        <v>18.21</v>
      </c>
      <c r="Q61" s="215">
        <v>17.62</v>
      </c>
      <c r="R61" s="262"/>
      <c r="S61" s="202">
        <v>10.199999999999999</v>
      </c>
      <c r="T61" s="262"/>
      <c r="U61" s="219"/>
      <c r="V61" s="252"/>
      <c r="W61" s="219"/>
      <c r="X61" s="219"/>
      <c r="Y61" s="219"/>
      <c r="Z61" s="219"/>
      <c r="AA61" s="219"/>
      <c r="AB61" s="219"/>
      <c r="AC61" s="219"/>
    </row>
    <row r="62" spans="1:29" x14ac:dyDescent="0.3">
      <c r="A62" s="219"/>
      <c r="B62" s="169" t="s">
        <v>1850</v>
      </c>
      <c r="C62" s="169" t="s">
        <v>2418</v>
      </c>
      <c r="D62" s="169" t="s">
        <v>38</v>
      </c>
      <c r="E62" s="169" t="s">
        <v>39</v>
      </c>
      <c r="F62" s="252"/>
      <c r="G62" s="174">
        <v>45161.474999999999</v>
      </c>
      <c r="H62" s="219"/>
      <c r="I62" s="169" t="s">
        <v>2029</v>
      </c>
      <c r="J62" s="169" t="s">
        <v>2031</v>
      </c>
      <c r="K62" s="169" t="s">
        <v>38</v>
      </c>
      <c r="L62" s="174">
        <v>45161.536805555559</v>
      </c>
      <c r="M62" s="171">
        <v>45161</v>
      </c>
      <c r="N62" s="177">
        <v>0.53680555555911269</v>
      </c>
      <c r="O62" s="169" t="s">
        <v>2030</v>
      </c>
      <c r="P62" s="207">
        <f>'2023 Thawed mass'!E61</f>
        <v>10.31</v>
      </c>
      <c r="Q62" s="215">
        <v>9.9600000000000009</v>
      </c>
      <c r="R62" s="262"/>
      <c r="S62" s="202">
        <v>9.42</v>
      </c>
      <c r="T62" s="262"/>
      <c r="U62" s="219"/>
      <c r="V62" s="252"/>
      <c r="W62" s="219"/>
      <c r="X62" s="219"/>
      <c r="Y62" s="219"/>
      <c r="Z62" s="219"/>
      <c r="AA62" s="219"/>
      <c r="AB62" s="219"/>
      <c r="AC62" s="219"/>
    </row>
    <row r="63" spans="1:29" x14ac:dyDescent="0.3">
      <c r="A63" s="219"/>
      <c r="B63" s="169" t="s">
        <v>1850</v>
      </c>
      <c r="C63" s="169" t="s">
        <v>2418</v>
      </c>
      <c r="D63" s="169" t="s">
        <v>38</v>
      </c>
      <c r="E63" s="169" t="s">
        <v>39</v>
      </c>
      <c r="F63" s="253"/>
      <c r="G63" s="174">
        <v>45161.474999999999</v>
      </c>
      <c r="H63" s="220"/>
      <c r="I63" s="169" t="s">
        <v>2032</v>
      </c>
      <c r="J63" s="169" t="s">
        <v>2034</v>
      </c>
      <c r="K63" s="169" t="s">
        <v>38</v>
      </c>
      <c r="L63" s="174">
        <v>45161.536805555559</v>
      </c>
      <c r="M63" s="171">
        <v>45161</v>
      </c>
      <c r="N63" s="177">
        <v>0.53680555555911269</v>
      </c>
      <c r="O63" s="169" t="s">
        <v>2033</v>
      </c>
      <c r="P63" s="207">
        <f>'2023 Thawed mass'!E62</f>
        <v>10.47</v>
      </c>
      <c r="Q63" s="215">
        <v>10.37</v>
      </c>
      <c r="R63" s="263"/>
      <c r="S63" s="202">
        <v>9.58</v>
      </c>
      <c r="T63" s="263"/>
      <c r="U63" s="220"/>
      <c r="V63" s="253"/>
      <c r="W63" s="220"/>
      <c r="X63" s="220"/>
      <c r="Y63" s="220"/>
      <c r="Z63" s="220"/>
      <c r="AA63" s="220"/>
      <c r="AB63" s="220"/>
      <c r="AC63" s="220"/>
    </row>
    <row r="64" spans="1:29" x14ac:dyDescent="0.3">
      <c r="A64" s="267">
        <v>5</v>
      </c>
      <c r="B64" s="169" t="s">
        <v>1850</v>
      </c>
      <c r="C64" s="169" t="s">
        <v>2419</v>
      </c>
      <c r="D64" s="169" t="s">
        <v>38</v>
      </c>
      <c r="E64" s="169" t="s">
        <v>39</v>
      </c>
      <c r="F64" s="261" t="s">
        <v>2173</v>
      </c>
      <c r="G64" s="174">
        <v>45161.474999999999</v>
      </c>
      <c r="H64" s="242" t="str">
        <f>'2023 LDW fish'!R63</f>
        <v>L2368070-05</v>
      </c>
      <c r="I64" s="169" t="s">
        <v>2174</v>
      </c>
      <c r="J64" s="169" t="s">
        <v>2176</v>
      </c>
      <c r="K64" s="169" t="s">
        <v>38</v>
      </c>
      <c r="L64" s="174">
        <v>45161.474999999999</v>
      </c>
      <c r="M64" s="171">
        <v>45161</v>
      </c>
      <c r="N64" s="177">
        <v>0.47499999999854481</v>
      </c>
      <c r="O64" s="169" t="s">
        <v>2175</v>
      </c>
      <c r="P64" s="207">
        <f>'2023 Thawed mass'!E63</f>
        <v>27.46</v>
      </c>
      <c r="Q64" s="215">
        <v>26.46</v>
      </c>
      <c r="R64" s="242">
        <f>MIN(Q64:Q78)</f>
        <v>9.1999999999999993</v>
      </c>
      <c r="S64" s="202">
        <v>9.4700000000000006</v>
      </c>
      <c r="T64" s="242">
        <f>SUM(S64:S78)</f>
        <v>141.43999999999997</v>
      </c>
      <c r="U64" s="242" t="str">
        <f>IF(T64&gt;=$U$1+10,"Yes","No")</f>
        <v>Yes</v>
      </c>
      <c r="V64" s="251" t="s">
        <v>2459</v>
      </c>
      <c r="W64" s="242">
        <v>20.94</v>
      </c>
      <c r="X64" s="242">
        <v>6.61</v>
      </c>
      <c r="Y64" s="231" t="s">
        <v>2448</v>
      </c>
      <c r="Z64" s="231" t="s">
        <v>2448</v>
      </c>
      <c r="AA64" s="242">
        <v>113.89</v>
      </c>
      <c r="AB64" s="243" t="s">
        <v>2448</v>
      </c>
      <c r="AC64" s="244">
        <f>T64-SUM(W64:Z78)</f>
        <v>113.88999999999997</v>
      </c>
    </row>
    <row r="65" spans="1:29" x14ac:dyDescent="0.3">
      <c r="A65" s="219"/>
      <c r="B65" s="169" t="s">
        <v>1850</v>
      </c>
      <c r="C65" s="169" t="s">
        <v>2419</v>
      </c>
      <c r="D65" s="169" t="s">
        <v>38</v>
      </c>
      <c r="E65" s="169" t="s">
        <v>39</v>
      </c>
      <c r="F65" s="252"/>
      <c r="G65" s="174">
        <v>45161.474999999999</v>
      </c>
      <c r="H65" s="219"/>
      <c r="I65" s="169" t="s">
        <v>2177</v>
      </c>
      <c r="J65" s="169" t="s">
        <v>2179</v>
      </c>
      <c r="K65" s="169" t="s">
        <v>38</v>
      </c>
      <c r="L65" s="174">
        <v>45161.474999999999</v>
      </c>
      <c r="M65" s="171">
        <v>45161</v>
      </c>
      <c r="N65" s="177">
        <v>0.47499999999854481</v>
      </c>
      <c r="O65" s="169" t="s">
        <v>2178</v>
      </c>
      <c r="P65" s="207">
        <f>'2023 Thawed mass'!E64</f>
        <v>20.38</v>
      </c>
      <c r="Q65" s="215">
        <v>20.27</v>
      </c>
      <c r="R65" s="262"/>
      <c r="S65" s="202">
        <v>9.64</v>
      </c>
      <c r="T65" s="262"/>
      <c r="U65" s="219"/>
      <c r="V65" s="252"/>
      <c r="W65" s="219"/>
      <c r="X65" s="219"/>
      <c r="Y65" s="219"/>
      <c r="Z65" s="219"/>
      <c r="AA65" s="219"/>
      <c r="AB65" s="219"/>
      <c r="AC65" s="219"/>
    </row>
    <row r="66" spans="1:29" x14ac:dyDescent="0.3">
      <c r="A66" s="219"/>
      <c r="B66" s="169" t="s">
        <v>1850</v>
      </c>
      <c r="C66" s="169" t="s">
        <v>2419</v>
      </c>
      <c r="D66" s="169" t="s">
        <v>38</v>
      </c>
      <c r="E66" s="169" t="s">
        <v>39</v>
      </c>
      <c r="F66" s="252"/>
      <c r="G66" s="174">
        <v>45161.474999999999</v>
      </c>
      <c r="H66" s="219"/>
      <c r="I66" s="169" t="s">
        <v>2180</v>
      </c>
      <c r="J66" s="169" t="s">
        <v>2182</v>
      </c>
      <c r="K66" s="169" t="s">
        <v>38</v>
      </c>
      <c r="L66" s="174">
        <v>45161.474999999999</v>
      </c>
      <c r="M66" s="171">
        <v>45161</v>
      </c>
      <c r="N66" s="177">
        <v>0.47499999999854481</v>
      </c>
      <c r="O66" s="169" t="s">
        <v>2181</v>
      </c>
      <c r="P66" s="207">
        <f>'2023 Thawed mass'!E65</f>
        <v>14</v>
      </c>
      <c r="Q66" s="215">
        <v>13.69</v>
      </c>
      <c r="R66" s="262"/>
      <c r="S66" s="202">
        <v>9.3800000000000008</v>
      </c>
      <c r="T66" s="262"/>
      <c r="U66" s="219"/>
      <c r="V66" s="252"/>
      <c r="W66" s="219"/>
      <c r="X66" s="219"/>
      <c r="Y66" s="219"/>
      <c r="Z66" s="219"/>
      <c r="AA66" s="219"/>
      <c r="AB66" s="219"/>
      <c r="AC66" s="219"/>
    </row>
    <row r="67" spans="1:29" x14ac:dyDescent="0.3">
      <c r="A67" s="219"/>
      <c r="B67" s="169" t="s">
        <v>1850</v>
      </c>
      <c r="C67" s="169" t="s">
        <v>2419</v>
      </c>
      <c r="D67" s="169" t="s">
        <v>38</v>
      </c>
      <c r="E67" s="169" t="s">
        <v>39</v>
      </c>
      <c r="F67" s="252"/>
      <c r="G67" s="174">
        <v>45161.474999999999</v>
      </c>
      <c r="H67" s="219"/>
      <c r="I67" s="169" t="s">
        <v>2183</v>
      </c>
      <c r="J67" s="169" t="s">
        <v>2185</v>
      </c>
      <c r="K67" s="169" t="s">
        <v>38</v>
      </c>
      <c r="L67" s="174">
        <v>45161.474999999999</v>
      </c>
      <c r="M67" s="171">
        <v>45161</v>
      </c>
      <c r="N67" s="177">
        <v>0.47499999999854481</v>
      </c>
      <c r="O67" s="169" t="s">
        <v>2184</v>
      </c>
      <c r="P67" s="207">
        <f>'2023 Thawed mass'!E66</f>
        <v>10.77</v>
      </c>
      <c r="Q67" s="215">
        <v>10.55</v>
      </c>
      <c r="R67" s="262"/>
      <c r="S67" s="202">
        <v>9.35</v>
      </c>
      <c r="T67" s="262"/>
      <c r="U67" s="219"/>
      <c r="V67" s="252"/>
      <c r="W67" s="219"/>
      <c r="X67" s="219"/>
      <c r="Y67" s="219"/>
      <c r="Z67" s="219"/>
      <c r="AA67" s="219"/>
      <c r="AB67" s="219"/>
      <c r="AC67" s="219"/>
    </row>
    <row r="68" spans="1:29" x14ac:dyDescent="0.3">
      <c r="A68" s="219"/>
      <c r="B68" s="169" t="s">
        <v>1850</v>
      </c>
      <c r="C68" s="169" t="s">
        <v>2419</v>
      </c>
      <c r="D68" s="169" t="s">
        <v>38</v>
      </c>
      <c r="E68" s="169" t="s">
        <v>39</v>
      </c>
      <c r="F68" s="252"/>
      <c r="G68" s="174">
        <v>45161.474999999999</v>
      </c>
      <c r="H68" s="219"/>
      <c r="I68" s="169" t="s">
        <v>2186</v>
      </c>
      <c r="J68" s="169" t="s">
        <v>2188</v>
      </c>
      <c r="K68" s="169" t="s">
        <v>38</v>
      </c>
      <c r="L68" s="174">
        <v>45161.474999999999</v>
      </c>
      <c r="M68" s="171">
        <v>45161</v>
      </c>
      <c r="N68" s="177">
        <v>0.47499999999854481</v>
      </c>
      <c r="O68" s="169" t="s">
        <v>2187</v>
      </c>
      <c r="P68" s="207">
        <f>'2023 Thawed mass'!E67</f>
        <v>11.06</v>
      </c>
      <c r="Q68" s="215">
        <v>10.46</v>
      </c>
      <c r="R68" s="262"/>
      <c r="S68" s="202">
        <v>9.3699999999999992</v>
      </c>
      <c r="T68" s="262"/>
      <c r="U68" s="219"/>
      <c r="V68" s="252"/>
      <c r="W68" s="219"/>
      <c r="X68" s="219"/>
      <c r="Y68" s="219"/>
      <c r="Z68" s="219"/>
      <c r="AA68" s="219"/>
      <c r="AB68" s="219"/>
      <c r="AC68" s="219"/>
    </row>
    <row r="69" spans="1:29" x14ac:dyDescent="0.3">
      <c r="A69" s="219"/>
      <c r="B69" s="169" t="s">
        <v>1850</v>
      </c>
      <c r="C69" s="169" t="s">
        <v>2419</v>
      </c>
      <c r="D69" s="169" t="s">
        <v>38</v>
      </c>
      <c r="E69" s="169" t="s">
        <v>39</v>
      </c>
      <c r="F69" s="252"/>
      <c r="G69" s="174">
        <v>45161.474999999999</v>
      </c>
      <c r="H69" s="219"/>
      <c r="I69" s="169" t="s">
        <v>2189</v>
      </c>
      <c r="J69" s="169" t="s">
        <v>2191</v>
      </c>
      <c r="K69" s="169" t="s">
        <v>38</v>
      </c>
      <c r="L69" s="174">
        <v>45161.474999999999</v>
      </c>
      <c r="M69" s="171">
        <v>45161</v>
      </c>
      <c r="N69" s="177">
        <v>0.47499999999854481</v>
      </c>
      <c r="O69" s="169" t="s">
        <v>2190</v>
      </c>
      <c r="P69" s="207">
        <f>'2023 Thawed mass'!E68</f>
        <v>14.21</v>
      </c>
      <c r="Q69" s="215">
        <v>13.85</v>
      </c>
      <c r="R69" s="262"/>
      <c r="S69" s="202">
        <v>9.5</v>
      </c>
      <c r="T69" s="262"/>
      <c r="U69" s="219"/>
      <c r="V69" s="252"/>
      <c r="W69" s="219"/>
      <c r="X69" s="219"/>
      <c r="Y69" s="219"/>
      <c r="Z69" s="219"/>
      <c r="AA69" s="219"/>
      <c r="AB69" s="219"/>
      <c r="AC69" s="219"/>
    </row>
    <row r="70" spans="1:29" x14ac:dyDescent="0.3">
      <c r="A70" s="219"/>
      <c r="B70" s="169" t="s">
        <v>1850</v>
      </c>
      <c r="C70" s="169" t="s">
        <v>2419</v>
      </c>
      <c r="D70" s="169" t="s">
        <v>38</v>
      </c>
      <c r="E70" s="169" t="s">
        <v>39</v>
      </c>
      <c r="F70" s="252"/>
      <c r="G70" s="174">
        <v>45161.474999999999</v>
      </c>
      <c r="H70" s="219"/>
      <c r="I70" s="169" t="s">
        <v>2192</v>
      </c>
      <c r="J70" s="169" t="s">
        <v>2194</v>
      </c>
      <c r="K70" s="169" t="s">
        <v>38</v>
      </c>
      <c r="L70" s="174">
        <v>45161.512499999997</v>
      </c>
      <c r="M70" s="171">
        <v>45161</v>
      </c>
      <c r="N70" s="177">
        <v>0.51249999999708962</v>
      </c>
      <c r="O70" s="169" t="s">
        <v>2193</v>
      </c>
      <c r="P70" s="207">
        <f>'2023 Thawed mass'!E69</f>
        <v>16.670000000000002</v>
      </c>
      <c r="Q70" s="215">
        <v>16.489999999999998</v>
      </c>
      <c r="R70" s="262"/>
      <c r="S70" s="202">
        <v>9.51</v>
      </c>
      <c r="T70" s="262"/>
      <c r="U70" s="219"/>
      <c r="V70" s="252"/>
      <c r="W70" s="219"/>
      <c r="X70" s="219"/>
      <c r="Y70" s="219"/>
      <c r="Z70" s="219"/>
      <c r="AA70" s="219"/>
      <c r="AB70" s="219"/>
      <c r="AC70" s="219"/>
    </row>
    <row r="71" spans="1:29" x14ac:dyDescent="0.3">
      <c r="A71" s="219"/>
      <c r="B71" s="169" t="s">
        <v>1850</v>
      </c>
      <c r="C71" s="169" t="s">
        <v>2419</v>
      </c>
      <c r="D71" s="169" t="s">
        <v>38</v>
      </c>
      <c r="E71" s="169" t="s">
        <v>39</v>
      </c>
      <c r="F71" s="252"/>
      <c r="G71" s="174">
        <v>45161.474999999999</v>
      </c>
      <c r="H71" s="219"/>
      <c r="I71" s="169" t="s">
        <v>2195</v>
      </c>
      <c r="J71" s="169" t="s">
        <v>2197</v>
      </c>
      <c r="K71" s="169" t="s">
        <v>38</v>
      </c>
      <c r="L71" s="174">
        <v>45161.512499999997</v>
      </c>
      <c r="M71" s="171">
        <v>45161</v>
      </c>
      <c r="N71" s="177">
        <v>0.51249999999708962</v>
      </c>
      <c r="O71" s="169" t="s">
        <v>2196</v>
      </c>
      <c r="P71" s="207">
        <f>'2023 Thawed mass'!E70</f>
        <v>21.63</v>
      </c>
      <c r="Q71" s="215">
        <v>21.28</v>
      </c>
      <c r="R71" s="262"/>
      <c r="S71" s="202">
        <v>9.5399999999999991</v>
      </c>
      <c r="T71" s="262"/>
      <c r="U71" s="219"/>
      <c r="V71" s="252"/>
      <c r="W71" s="219"/>
      <c r="X71" s="219"/>
      <c r="Y71" s="219"/>
      <c r="Z71" s="219"/>
      <c r="AA71" s="219"/>
      <c r="AB71" s="219"/>
      <c r="AC71" s="219"/>
    </row>
    <row r="72" spans="1:29" x14ac:dyDescent="0.3">
      <c r="A72" s="219"/>
      <c r="B72" s="169" t="s">
        <v>1850</v>
      </c>
      <c r="C72" s="169" t="s">
        <v>2419</v>
      </c>
      <c r="D72" s="169" t="s">
        <v>38</v>
      </c>
      <c r="E72" s="169" t="s">
        <v>39</v>
      </c>
      <c r="F72" s="252"/>
      <c r="G72" s="174">
        <v>45161.474999999999</v>
      </c>
      <c r="H72" s="219"/>
      <c r="I72" s="169" t="s">
        <v>2198</v>
      </c>
      <c r="J72" s="169" t="s">
        <v>2200</v>
      </c>
      <c r="K72" s="169" t="s">
        <v>38</v>
      </c>
      <c r="L72" s="174">
        <v>45161.536805555559</v>
      </c>
      <c r="M72" s="171">
        <v>45161</v>
      </c>
      <c r="N72" s="177">
        <v>0.53680555555911269</v>
      </c>
      <c r="O72" s="169" t="s">
        <v>2199</v>
      </c>
      <c r="P72" s="207">
        <f>'2023 Thawed mass'!E71</f>
        <v>21.61</v>
      </c>
      <c r="Q72" s="215">
        <v>20.58</v>
      </c>
      <c r="R72" s="262"/>
      <c r="S72" s="202">
        <v>9.48</v>
      </c>
      <c r="T72" s="262"/>
      <c r="U72" s="219"/>
      <c r="V72" s="252"/>
      <c r="W72" s="219"/>
      <c r="X72" s="219"/>
      <c r="Y72" s="219"/>
      <c r="Z72" s="219"/>
      <c r="AA72" s="219"/>
      <c r="AB72" s="219"/>
      <c r="AC72" s="219"/>
    </row>
    <row r="73" spans="1:29" x14ac:dyDescent="0.3">
      <c r="A73" s="219"/>
      <c r="B73" s="169" t="s">
        <v>1850</v>
      </c>
      <c r="C73" s="169" t="s">
        <v>2419</v>
      </c>
      <c r="D73" s="169" t="s">
        <v>38</v>
      </c>
      <c r="E73" s="169" t="s">
        <v>39</v>
      </c>
      <c r="F73" s="252"/>
      <c r="G73" s="174">
        <v>45161.474999999999</v>
      </c>
      <c r="H73" s="219"/>
      <c r="I73" s="169" t="s">
        <v>2201</v>
      </c>
      <c r="J73" s="169" t="s">
        <v>2203</v>
      </c>
      <c r="K73" s="169" t="s">
        <v>38</v>
      </c>
      <c r="L73" s="174">
        <v>45161.536805555559</v>
      </c>
      <c r="M73" s="171">
        <v>45161</v>
      </c>
      <c r="N73" s="177">
        <v>0.53680555555911269</v>
      </c>
      <c r="O73" s="169" t="s">
        <v>2202</v>
      </c>
      <c r="P73" s="207">
        <f>'2023 Thawed mass'!E72</f>
        <v>27.15</v>
      </c>
      <c r="Q73" s="215">
        <v>26.8</v>
      </c>
      <c r="R73" s="262"/>
      <c r="S73" s="202">
        <v>9.4600000000000009</v>
      </c>
      <c r="T73" s="262"/>
      <c r="U73" s="219"/>
      <c r="V73" s="252"/>
      <c r="W73" s="219"/>
      <c r="X73" s="219"/>
      <c r="Y73" s="219"/>
      <c r="Z73" s="219"/>
      <c r="AA73" s="219"/>
      <c r="AB73" s="219"/>
      <c r="AC73" s="219"/>
    </row>
    <row r="74" spans="1:29" x14ac:dyDescent="0.3">
      <c r="A74" s="219"/>
      <c r="B74" s="169" t="s">
        <v>1850</v>
      </c>
      <c r="C74" s="169" t="s">
        <v>2419</v>
      </c>
      <c r="D74" s="169" t="s">
        <v>38</v>
      </c>
      <c r="E74" s="169" t="s">
        <v>39</v>
      </c>
      <c r="F74" s="252"/>
      <c r="G74" s="174">
        <v>45161.474999999999</v>
      </c>
      <c r="H74" s="219"/>
      <c r="I74" s="169" t="s">
        <v>2204</v>
      </c>
      <c r="J74" s="169" t="s">
        <v>2206</v>
      </c>
      <c r="K74" s="169" t="s">
        <v>38</v>
      </c>
      <c r="L74" s="174">
        <v>45161.536805555559</v>
      </c>
      <c r="M74" s="171">
        <v>45161</v>
      </c>
      <c r="N74" s="177">
        <v>0.53680555555911269</v>
      </c>
      <c r="O74" s="169" t="s">
        <v>2205</v>
      </c>
      <c r="P74" s="207">
        <f>'2023 Thawed mass'!E73</f>
        <v>17.350000000000001</v>
      </c>
      <c r="Q74" s="215">
        <v>17.14</v>
      </c>
      <c r="R74" s="262"/>
      <c r="S74" s="202">
        <v>9.5</v>
      </c>
      <c r="T74" s="262"/>
      <c r="U74" s="219"/>
      <c r="V74" s="252"/>
      <c r="W74" s="219"/>
      <c r="X74" s="219"/>
      <c r="Y74" s="219"/>
      <c r="Z74" s="219"/>
      <c r="AA74" s="219"/>
      <c r="AB74" s="219"/>
      <c r="AC74" s="219"/>
    </row>
    <row r="75" spans="1:29" x14ac:dyDescent="0.3">
      <c r="A75" s="219"/>
      <c r="B75" s="169" t="s">
        <v>1850</v>
      </c>
      <c r="C75" s="169" t="s">
        <v>2419</v>
      </c>
      <c r="D75" s="169" t="s">
        <v>38</v>
      </c>
      <c r="E75" s="169" t="s">
        <v>39</v>
      </c>
      <c r="F75" s="252"/>
      <c r="G75" s="174">
        <v>45161.474999999999</v>
      </c>
      <c r="H75" s="219"/>
      <c r="I75" s="169" t="s">
        <v>2207</v>
      </c>
      <c r="J75" s="169" t="s">
        <v>2209</v>
      </c>
      <c r="K75" s="169" t="s">
        <v>38</v>
      </c>
      <c r="L75" s="174">
        <v>45161.536805555559</v>
      </c>
      <c r="M75" s="171">
        <v>45161</v>
      </c>
      <c r="N75" s="177">
        <v>0.53680555555911269</v>
      </c>
      <c r="O75" s="169" t="s">
        <v>2208</v>
      </c>
      <c r="P75" s="207">
        <f>'2023 Thawed mass'!E74</f>
        <v>19.510000000000002</v>
      </c>
      <c r="Q75" s="215">
        <v>19.32</v>
      </c>
      <c r="R75" s="262"/>
      <c r="S75" s="202">
        <v>9.49</v>
      </c>
      <c r="T75" s="262"/>
      <c r="U75" s="219"/>
      <c r="V75" s="252"/>
      <c r="W75" s="219"/>
      <c r="X75" s="219"/>
      <c r="Y75" s="219"/>
      <c r="Z75" s="219"/>
      <c r="AA75" s="219"/>
      <c r="AB75" s="219"/>
      <c r="AC75" s="219"/>
    </row>
    <row r="76" spans="1:29" x14ac:dyDescent="0.3">
      <c r="A76" s="219"/>
      <c r="B76" s="169" t="s">
        <v>1850</v>
      </c>
      <c r="C76" s="169" t="s">
        <v>2419</v>
      </c>
      <c r="D76" s="169" t="s">
        <v>38</v>
      </c>
      <c r="E76" s="169" t="s">
        <v>39</v>
      </c>
      <c r="F76" s="252"/>
      <c r="G76" s="174">
        <v>45161.474999999999</v>
      </c>
      <c r="H76" s="219"/>
      <c r="I76" s="169" t="s">
        <v>2210</v>
      </c>
      <c r="J76" s="169" t="s">
        <v>2212</v>
      </c>
      <c r="K76" s="169" t="s">
        <v>38</v>
      </c>
      <c r="L76" s="174">
        <v>45161.536805555559</v>
      </c>
      <c r="M76" s="171">
        <v>45161</v>
      </c>
      <c r="N76" s="177">
        <v>0.53680555555911269</v>
      </c>
      <c r="O76" s="169" t="s">
        <v>2211</v>
      </c>
      <c r="P76" s="207">
        <f>'2023 Thawed mass'!E75</f>
        <v>11.2</v>
      </c>
      <c r="Q76" s="215">
        <v>10.96</v>
      </c>
      <c r="R76" s="262"/>
      <c r="S76" s="202">
        <v>9.39</v>
      </c>
      <c r="T76" s="262"/>
      <c r="U76" s="219"/>
      <c r="V76" s="252"/>
      <c r="W76" s="219"/>
      <c r="X76" s="219"/>
      <c r="Y76" s="219"/>
      <c r="Z76" s="219"/>
      <c r="AA76" s="219"/>
      <c r="AB76" s="219"/>
      <c r="AC76" s="219"/>
    </row>
    <row r="77" spans="1:29" x14ac:dyDescent="0.3">
      <c r="A77" s="219"/>
      <c r="B77" s="169" t="s">
        <v>1850</v>
      </c>
      <c r="C77" s="169" t="s">
        <v>2419</v>
      </c>
      <c r="D77" s="169" t="s">
        <v>38</v>
      </c>
      <c r="E77" s="169" t="s">
        <v>39</v>
      </c>
      <c r="F77" s="252"/>
      <c r="G77" s="174">
        <v>45161.474999999999</v>
      </c>
      <c r="H77" s="219"/>
      <c r="I77" s="169" t="s">
        <v>2213</v>
      </c>
      <c r="J77" s="169" t="s">
        <v>2215</v>
      </c>
      <c r="K77" s="169" t="s">
        <v>38</v>
      </c>
      <c r="L77" s="174">
        <v>45161.536805555559</v>
      </c>
      <c r="M77" s="171">
        <v>45161</v>
      </c>
      <c r="N77" s="177">
        <v>0.53680555555911269</v>
      </c>
      <c r="O77" s="169" t="s">
        <v>2214</v>
      </c>
      <c r="P77" s="207">
        <f>'2023 Thawed mass'!E76</f>
        <v>9.4700000000000006</v>
      </c>
      <c r="Q77" s="215">
        <v>9.1999999999999993</v>
      </c>
      <c r="R77" s="262"/>
      <c r="S77" s="202">
        <v>8.67</v>
      </c>
      <c r="T77" s="262"/>
      <c r="U77" s="219"/>
      <c r="V77" s="252"/>
      <c r="W77" s="219"/>
      <c r="X77" s="219"/>
      <c r="Y77" s="219"/>
      <c r="Z77" s="219"/>
      <c r="AA77" s="219"/>
      <c r="AB77" s="219"/>
      <c r="AC77" s="219"/>
    </row>
    <row r="78" spans="1:29" x14ac:dyDescent="0.3">
      <c r="A78" s="219"/>
      <c r="B78" s="169" t="s">
        <v>1850</v>
      </c>
      <c r="C78" s="169" t="s">
        <v>2419</v>
      </c>
      <c r="D78" s="169" t="s">
        <v>38</v>
      </c>
      <c r="E78" s="169" t="s">
        <v>39</v>
      </c>
      <c r="F78" s="253"/>
      <c r="G78" s="174">
        <v>45161.474999999999</v>
      </c>
      <c r="H78" s="220"/>
      <c r="I78" s="169" t="s">
        <v>2216</v>
      </c>
      <c r="J78" s="169" t="s">
        <v>2218</v>
      </c>
      <c r="K78" s="169" t="s">
        <v>38</v>
      </c>
      <c r="L78" s="174">
        <v>45161.536805555559</v>
      </c>
      <c r="M78" s="171">
        <v>45161</v>
      </c>
      <c r="N78" s="177">
        <v>0.53680555555911269</v>
      </c>
      <c r="O78" s="169" t="s">
        <v>2217</v>
      </c>
      <c r="P78" s="207">
        <f>'2023 Thawed mass'!E77</f>
        <v>15.24</v>
      </c>
      <c r="Q78" s="215">
        <v>14.76</v>
      </c>
      <c r="R78" s="263"/>
      <c r="S78" s="202">
        <v>9.69</v>
      </c>
      <c r="T78" s="263"/>
      <c r="U78" s="220"/>
      <c r="V78" s="253"/>
      <c r="W78" s="220"/>
      <c r="X78" s="220"/>
      <c r="Y78" s="220"/>
      <c r="Z78" s="220"/>
      <c r="AA78" s="220"/>
      <c r="AB78" s="220"/>
      <c r="AC78" s="220"/>
    </row>
    <row r="79" spans="1:29" x14ac:dyDescent="0.3">
      <c r="A79" s="267">
        <v>6</v>
      </c>
      <c r="B79" s="169" t="s">
        <v>1850</v>
      </c>
      <c r="C79" s="169" t="s">
        <v>2420</v>
      </c>
      <c r="D79" s="169" t="s">
        <v>38</v>
      </c>
      <c r="E79" s="169" t="s">
        <v>39</v>
      </c>
      <c r="F79" s="261" t="s">
        <v>2357</v>
      </c>
      <c r="G79" s="174">
        <v>45161.474999999999</v>
      </c>
      <c r="H79" s="242" t="str">
        <f>'2023 LDW fish'!R78</f>
        <v>L2368070-06</v>
      </c>
      <c r="I79" s="169" t="s">
        <v>2358</v>
      </c>
      <c r="J79" s="169" t="s">
        <v>2360</v>
      </c>
      <c r="K79" s="169" t="s">
        <v>38</v>
      </c>
      <c r="L79" s="174">
        <v>45161.474999999999</v>
      </c>
      <c r="M79" s="171">
        <v>45161</v>
      </c>
      <c r="N79" s="177">
        <v>0.47499999999854481</v>
      </c>
      <c r="O79" s="169" t="s">
        <v>2359</v>
      </c>
      <c r="P79" s="207">
        <f>'2023 Thawed mass'!E78</f>
        <v>25.03</v>
      </c>
      <c r="Q79" s="215">
        <v>24.1</v>
      </c>
      <c r="R79" s="242">
        <f>MIN(Q79:Q93)</f>
        <v>10.4</v>
      </c>
      <c r="S79" s="202">
        <v>10.73</v>
      </c>
      <c r="T79" s="242">
        <f>SUM(S79:S93)</f>
        <v>159.44000000000003</v>
      </c>
      <c r="U79" s="242" t="str">
        <f>IF(T79&gt;=$U$1+40,"Yes","No")</f>
        <v>Yes</v>
      </c>
      <c r="V79" s="251" t="s">
        <v>2466</v>
      </c>
      <c r="W79" s="242">
        <v>20.84</v>
      </c>
      <c r="X79" s="242">
        <v>5.32</v>
      </c>
      <c r="Y79" s="231" t="s">
        <v>2448</v>
      </c>
      <c r="Z79" s="231" t="s">
        <v>2448</v>
      </c>
      <c r="AA79" s="242">
        <v>133.28</v>
      </c>
      <c r="AB79" s="243"/>
      <c r="AC79" s="244">
        <f>T79-SUM(W79:Z93)</f>
        <v>133.28000000000003</v>
      </c>
    </row>
    <row r="80" spans="1:29" x14ac:dyDescent="0.3">
      <c r="A80" s="219"/>
      <c r="B80" s="169" t="s">
        <v>1850</v>
      </c>
      <c r="C80" s="169" t="s">
        <v>2420</v>
      </c>
      <c r="D80" s="169" t="s">
        <v>38</v>
      </c>
      <c r="E80" s="169" t="s">
        <v>39</v>
      </c>
      <c r="F80" s="252"/>
      <c r="G80" s="174">
        <v>45161.474999999999</v>
      </c>
      <c r="H80" s="219"/>
      <c r="I80" s="169" t="s">
        <v>2361</v>
      </c>
      <c r="J80" s="169" t="s">
        <v>2363</v>
      </c>
      <c r="K80" s="169" t="s">
        <v>38</v>
      </c>
      <c r="L80" s="174">
        <v>45161.474999999999</v>
      </c>
      <c r="M80" s="171">
        <v>45161</v>
      </c>
      <c r="N80" s="177">
        <v>0.47499999999854481</v>
      </c>
      <c r="O80" s="169" t="s">
        <v>2362</v>
      </c>
      <c r="P80" s="207">
        <f>'2023 Thawed mass'!E79</f>
        <v>13.9</v>
      </c>
      <c r="Q80" s="215">
        <v>13.85</v>
      </c>
      <c r="R80" s="262"/>
      <c r="S80" s="202">
        <v>10.74</v>
      </c>
      <c r="T80" s="262"/>
      <c r="U80" s="219"/>
      <c r="V80" s="252"/>
      <c r="W80" s="219"/>
      <c r="X80" s="219"/>
      <c r="Y80" s="219"/>
      <c r="Z80" s="219"/>
      <c r="AA80" s="219"/>
      <c r="AB80" s="219"/>
      <c r="AC80" s="219"/>
    </row>
    <row r="81" spans="1:29" x14ac:dyDescent="0.3">
      <c r="A81" s="219"/>
      <c r="B81" s="169" t="s">
        <v>1850</v>
      </c>
      <c r="C81" s="169" t="s">
        <v>2420</v>
      </c>
      <c r="D81" s="169" t="s">
        <v>38</v>
      </c>
      <c r="E81" s="169" t="s">
        <v>39</v>
      </c>
      <c r="F81" s="252"/>
      <c r="G81" s="174">
        <v>45161.474999999999</v>
      </c>
      <c r="H81" s="219"/>
      <c r="I81" s="169" t="s">
        <v>2364</v>
      </c>
      <c r="J81" s="169" t="s">
        <v>2366</v>
      </c>
      <c r="K81" s="169" t="s">
        <v>38</v>
      </c>
      <c r="L81" s="174">
        <v>45161.474999999999</v>
      </c>
      <c r="M81" s="171">
        <v>45161</v>
      </c>
      <c r="N81" s="177">
        <v>0.47499999999854481</v>
      </c>
      <c r="O81" s="169" t="s">
        <v>2365</v>
      </c>
      <c r="P81" s="207">
        <f>'2023 Thawed mass'!E80</f>
        <v>11.99</v>
      </c>
      <c r="Q81" s="215">
        <v>11.9</v>
      </c>
      <c r="R81" s="262"/>
      <c r="S81" s="202">
        <v>10.88</v>
      </c>
      <c r="T81" s="262"/>
      <c r="U81" s="219"/>
      <c r="V81" s="252"/>
      <c r="W81" s="219"/>
      <c r="X81" s="219"/>
      <c r="Y81" s="219"/>
      <c r="Z81" s="219"/>
      <c r="AA81" s="219"/>
      <c r="AB81" s="219"/>
      <c r="AC81" s="219"/>
    </row>
    <row r="82" spans="1:29" x14ac:dyDescent="0.3">
      <c r="A82" s="219"/>
      <c r="B82" s="169" t="s">
        <v>1850</v>
      </c>
      <c r="C82" s="169" t="s">
        <v>2420</v>
      </c>
      <c r="D82" s="169" t="s">
        <v>38</v>
      </c>
      <c r="E82" s="169" t="s">
        <v>39</v>
      </c>
      <c r="F82" s="252"/>
      <c r="G82" s="174">
        <v>45161.474999999999</v>
      </c>
      <c r="H82" s="219"/>
      <c r="I82" s="169" t="s">
        <v>2367</v>
      </c>
      <c r="J82" s="169" t="s">
        <v>2369</v>
      </c>
      <c r="K82" s="169" t="s">
        <v>38</v>
      </c>
      <c r="L82" s="174">
        <v>45161.474999999999</v>
      </c>
      <c r="M82" s="171">
        <v>45161</v>
      </c>
      <c r="N82" s="177">
        <v>0.47499999999854481</v>
      </c>
      <c r="O82" s="169" t="s">
        <v>2368</v>
      </c>
      <c r="P82" s="207">
        <f>'2023 Thawed mass'!E81</f>
        <v>12.69</v>
      </c>
      <c r="Q82" s="215">
        <v>12.56</v>
      </c>
      <c r="R82" s="262"/>
      <c r="S82" s="202">
        <v>10.68</v>
      </c>
      <c r="T82" s="262"/>
      <c r="U82" s="219"/>
      <c r="V82" s="252"/>
      <c r="W82" s="219"/>
      <c r="X82" s="219"/>
      <c r="Y82" s="219"/>
      <c r="Z82" s="219"/>
      <c r="AA82" s="219"/>
      <c r="AB82" s="219"/>
      <c r="AC82" s="219"/>
    </row>
    <row r="83" spans="1:29" x14ac:dyDescent="0.3">
      <c r="A83" s="219"/>
      <c r="B83" s="169" t="s">
        <v>1850</v>
      </c>
      <c r="C83" s="169" t="s">
        <v>2420</v>
      </c>
      <c r="D83" s="169" t="s">
        <v>38</v>
      </c>
      <c r="E83" s="169" t="s">
        <v>39</v>
      </c>
      <c r="F83" s="252"/>
      <c r="G83" s="174">
        <v>45161.474999999999</v>
      </c>
      <c r="H83" s="219"/>
      <c r="I83" s="169" t="s">
        <v>2370</v>
      </c>
      <c r="J83" s="169" t="s">
        <v>2372</v>
      </c>
      <c r="K83" s="169" t="s">
        <v>38</v>
      </c>
      <c r="L83" s="174">
        <v>45161.474999999999</v>
      </c>
      <c r="M83" s="171">
        <v>45161</v>
      </c>
      <c r="N83" s="177">
        <v>0.47499999999854481</v>
      </c>
      <c r="O83" s="169" t="s">
        <v>2371</v>
      </c>
      <c r="P83" s="207">
        <f>'2023 Thawed mass'!E82</f>
        <v>19.88</v>
      </c>
      <c r="Q83" s="215">
        <v>19.57</v>
      </c>
      <c r="R83" s="262"/>
      <c r="S83" s="202">
        <v>10.67</v>
      </c>
      <c r="T83" s="262"/>
      <c r="U83" s="219"/>
      <c r="V83" s="252"/>
      <c r="W83" s="219"/>
      <c r="X83" s="219"/>
      <c r="Y83" s="219"/>
      <c r="Z83" s="219"/>
      <c r="AA83" s="219"/>
      <c r="AB83" s="219"/>
      <c r="AC83" s="219"/>
    </row>
    <row r="84" spans="1:29" x14ac:dyDescent="0.3">
      <c r="A84" s="219"/>
      <c r="B84" s="169" t="s">
        <v>1850</v>
      </c>
      <c r="C84" s="169" t="s">
        <v>2420</v>
      </c>
      <c r="D84" s="169" t="s">
        <v>38</v>
      </c>
      <c r="E84" s="169" t="s">
        <v>39</v>
      </c>
      <c r="F84" s="252"/>
      <c r="G84" s="174">
        <v>45161.474999999999</v>
      </c>
      <c r="H84" s="219"/>
      <c r="I84" s="169" t="s">
        <v>2373</v>
      </c>
      <c r="J84" s="169" t="s">
        <v>2375</v>
      </c>
      <c r="K84" s="169" t="s">
        <v>38</v>
      </c>
      <c r="L84" s="174">
        <v>45161.474999999999</v>
      </c>
      <c r="M84" s="171">
        <v>45161</v>
      </c>
      <c r="N84" s="177">
        <v>0.47499999999854481</v>
      </c>
      <c r="O84" s="169" t="s">
        <v>2374</v>
      </c>
      <c r="P84" s="207">
        <f>'2023 Thawed mass'!E83</f>
        <v>11.08</v>
      </c>
      <c r="Q84" s="215">
        <v>11.05</v>
      </c>
      <c r="R84" s="262"/>
      <c r="S84" s="202">
        <v>10.23</v>
      </c>
      <c r="T84" s="262"/>
      <c r="U84" s="219"/>
      <c r="V84" s="252"/>
      <c r="W84" s="219"/>
      <c r="X84" s="219"/>
      <c r="Y84" s="219"/>
      <c r="Z84" s="219"/>
      <c r="AA84" s="219"/>
      <c r="AB84" s="219"/>
      <c r="AC84" s="219"/>
    </row>
    <row r="85" spans="1:29" x14ac:dyDescent="0.3">
      <c r="A85" s="219"/>
      <c r="B85" s="169" t="s">
        <v>1850</v>
      </c>
      <c r="C85" s="169" t="s">
        <v>2420</v>
      </c>
      <c r="D85" s="169" t="s">
        <v>38</v>
      </c>
      <c r="E85" s="169" t="s">
        <v>39</v>
      </c>
      <c r="F85" s="252"/>
      <c r="G85" s="174">
        <v>45161.474999999999</v>
      </c>
      <c r="H85" s="219"/>
      <c r="I85" s="169" t="s">
        <v>2376</v>
      </c>
      <c r="J85" s="169" t="s">
        <v>2378</v>
      </c>
      <c r="K85" s="169" t="s">
        <v>38</v>
      </c>
      <c r="L85" s="174">
        <v>45161.474999999999</v>
      </c>
      <c r="M85" s="171">
        <v>45161</v>
      </c>
      <c r="N85" s="177">
        <v>0.47499999999854481</v>
      </c>
      <c r="O85" s="169" t="s">
        <v>2377</v>
      </c>
      <c r="P85" s="207">
        <f>'2023 Thawed mass'!E84</f>
        <v>16.03</v>
      </c>
      <c r="Q85" s="215">
        <v>15.68</v>
      </c>
      <c r="R85" s="262"/>
      <c r="S85" s="202">
        <v>10.86</v>
      </c>
      <c r="T85" s="262"/>
      <c r="U85" s="219"/>
      <c r="V85" s="252"/>
      <c r="W85" s="219"/>
      <c r="X85" s="219"/>
      <c r="Y85" s="219"/>
      <c r="Z85" s="219"/>
      <c r="AA85" s="219"/>
      <c r="AB85" s="219"/>
      <c r="AC85" s="219"/>
    </row>
    <row r="86" spans="1:29" x14ac:dyDescent="0.3">
      <c r="A86" s="219"/>
      <c r="B86" s="169" t="s">
        <v>1850</v>
      </c>
      <c r="C86" s="169" t="s">
        <v>2420</v>
      </c>
      <c r="D86" s="169" t="s">
        <v>38</v>
      </c>
      <c r="E86" s="169" t="s">
        <v>39</v>
      </c>
      <c r="F86" s="252"/>
      <c r="G86" s="174">
        <v>45161.474999999999</v>
      </c>
      <c r="H86" s="219"/>
      <c r="I86" s="169" t="s">
        <v>2379</v>
      </c>
      <c r="J86" s="169" t="s">
        <v>2381</v>
      </c>
      <c r="K86" s="169" t="s">
        <v>38</v>
      </c>
      <c r="L86" s="174">
        <v>45161.512499999997</v>
      </c>
      <c r="M86" s="171">
        <v>45161</v>
      </c>
      <c r="N86" s="177">
        <v>0.51249999999708962</v>
      </c>
      <c r="O86" s="169" t="s">
        <v>2380</v>
      </c>
      <c r="P86" s="207">
        <f>'2023 Thawed mass'!E85</f>
        <v>23.35</v>
      </c>
      <c r="Q86" s="215">
        <v>22.66</v>
      </c>
      <c r="R86" s="262"/>
      <c r="S86" s="202">
        <v>10.78</v>
      </c>
      <c r="T86" s="262"/>
      <c r="U86" s="219"/>
      <c r="V86" s="252"/>
      <c r="W86" s="219"/>
      <c r="X86" s="219"/>
      <c r="Y86" s="219"/>
      <c r="Z86" s="219"/>
      <c r="AA86" s="219"/>
      <c r="AB86" s="219"/>
      <c r="AC86" s="219"/>
    </row>
    <row r="87" spans="1:29" x14ac:dyDescent="0.3">
      <c r="A87" s="219"/>
      <c r="B87" s="169" t="s">
        <v>1850</v>
      </c>
      <c r="C87" s="169" t="s">
        <v>2420</v>
      </c>
      <c r="D87" s="169" t="s">
        <v>38</v>
      </c>
      <c r="E87" s="169" t="s">
        <v>39</v>
      </c>
      <c r="F87" s="252"/>
      <c r="G87" s="174">
        <v>45161.474999999999</v>
      </c>
      <c r="H87" s="219"/>
      <c r="I87" s="169" t="s">
        <v>2382</v>
      </c>
      <c r="J87" s="169" t="s">
        <v>2384</v>
      </c>
      <c r="K87" s="169" t="s">
        <v>38</v>
      </c>
      <c r="L87" s="174">
        <v>45161.512499999997</v>
      </c>
      <c r="M87" s="171">
        <v>45161</v>
      </c>
      <c r="N87" s="177">
        <v>0.51249999999708962</v>
      </c>
      <c r="O87" s="169" t="s">
        <v>2383</v>
      </c>
      <c r="P87" s="207">
        <f>'2023 Thawed mass'!E86</f>
        <v>21.52</v>
      </c>
      <c r="Q87" s="215">
        <v>20.92</v>
      </c>
      <c r="R87" s="262"/>
      <c r="S87" s="202">
        <v>10.87</v>
      </c>
      <c r="T87" s="262"/>
      <c r="U87" s="219"/>
      <c r="V87" s="252"/>
      <c r="W87" s="219"/>
      <c r="X87" s="219"/>
      <c r="Y87" s="219"/>
      <c r="Z87" s="219"/>
      <c r="AA87" s="219"/>
      <c r="AB87" s="219"/>
      <c r="AC87" s="219"/>
    </row>
    <row r="88" spans="1:29" x14ac:dyDescent="0.3">
      <c r="A88" s="219"/>
      <c r="B88" s="169" t="s">
        <v>1850</v>
      </c>
      <c r="C88" s="169" t="s">
        <v>2420</v>
      </c>
      <c r="D88" s="169" t="s">
        <v>38</v>
      </c>
      <c r="E88" s="169" t="s">
        <v>39</v>
      </c>
      <c r="F88" s="252"/>
      <c r="G88" s="174">
        <v>45161.474999999999</v>
      </c>
      <c r="H88" s="219"/>
      <c r="I88" s="169" t="s">
        <v>2385</v>
      </c>
      <c r="J88" s="169" t="s">
        <v>2387</v>
      </c>
      <c r="K88" s="169" t="s">
        <v>38</v>
      </c>
      <c r="L88" s="174">
        <v>45161.536805555559</v>
      </c>
      <c r="M88" s="171">
        <v>45161</v>
      </c>
      <c r="N88" s="177">
        <v>0.53680555555911269</v>
      </c>
      <c r="O88" s="169" t="s">
        <v>2386</v>
      </c>
      <c r="P88" s="207">
        <f>'2023 Thawed mass'!E87</f>
        <v>31.53</v>
      </c>
      <c r="Q88" s="215">
        <v>31.29</v>
      </c>
      <c r="R88" s="262"/>
      <c r="S88" s="202">
        <v>10.7</v>
      </c>
      <c r="T88" s="262"/>
      <c r="U88" s="219"/>
      <c r="V88" s="252"/>
      <c r="W88" s="219"/>
      <c r="X88" s="219"/>
      <c r="Y88" s="219"/>
      <c r="Z88" s="219"/>
      <c r="AA88" s="219"/>
      <c r="AB88" s="219"/>
      <c r="AC88" s="219"/>
    </row>
    <row r="89" spans="1:29" x14ac:dyDescent="0.3">
      <c r="A89" s="219"/>
      <c r="B89" s="169" t="s">
        <v>1850</v>
      </c>
      <c r="C89" s="169" t="s">
        <v>2420</v>
      </c>
      <c r="D89" s="169" t="s">
        <v>38</v>
      </c>
      <c r="E89" s="169" t="s">
        <v>39</v>
      </c>
      <c r="F89" s="252"/>
      <c r="G89" s="174">
        <v>45161.474999999999</v>
      </c>
      <c r="H89" s="219"/>
      <c r="I89" s="169" t="s">
        <v>2388</v>
      </c>
      <c r="J89" s="169" t="s">
        <v>2390</v>
      </c>
      <c r="K89" s="169" t="s">
        <v>38</v>
      </c>
      <c r="L89" s="174">
        <v>45161.536805555559</v>
      </c>
      <c r="M89" s="171">
        <v>45161</v>
      </c>
      <c r="N89" s="177">
        <v>0.53680555555911269</v>
      </c>
      <c r="O89" s="169" t="s">
        <v>2389</v>
      </c>
      <c r="P89" s="207">
        <f>'2023 Thawed mass'!E88</f>
        <v>21.53</v>
      </c>
      <c r="Q89" s="215">
        <v>20.62</v>
      </c>
      <c r="R89" s="262"/>
      <c r="S89" s="202">
        <v>10.67</v>
      </c>
      <c r="T89" s="262"/>
      <c r="U89" s="219"/>
      <c r="V89" s="252"/>
      <c r="W89" s="219"/>
      <c r="X89" s="219"/>
      <c r="Y89" s="219"/>
      <c r="Z89" s="219"/>
      <c r="AA89" s="219"/>
      <c r="AB89" s="219"/>
      <c r="AC89" s="219"/>
    </row>
    <row r="90" spans="1:29" x14ac:dyDescent="0.3">
      <c r="A90" s="219"/>
      <c r="B90" s="169" t="s">
        <v>1850</v>
      </c>
      <c r="C90" s="169" t="s">
        <v>2420</v>
      </c>
      <c r="D90" s="169" t="s">
        <v>38</v>
      </c>
      <c r="E90" s="169" t="s">
        <v>39</v>
      </c>
      <c r="F90" s="252"/>
      <c r="G90" s="174">
        <v>45161.474999999999</v>
      </c>
      <c r="H90" s="219"/>
      <c r="I90" s="169" t="s">
        <v>2391</v>
      </c>
      <c r="J90" s="169" t="s">
        <v>2393</v>
      </c>
      <c r="K90" s="169" t="s">
        <v>38</v>
      </c>
      <c r="L90" s="174">
        <v>45161.536805555559</v>
      </c>
      <c r="M90" s="171">
        <v>45161</v>
      </c>
      <c r="N90" s="177">
        <v>0.53680555555911269</v>
      </c>
      <c r="O90" s="169" t="s">
        <v>2392</v>
      </c>
      <c r="P90" s="207">
        <f>'2023 Thawed mass'!E89</f>
        <v>21.35</v>
      </c>
      <c r="Q90" s="215">
        <v>21.13</v>
      </c>
      <c r="R90" s="262"/>
      <c r="S90" s="202">
        <v>10.64</v>
      </c>
      <c r="T90" s="262"/>
      <c r="U90" s="219"/>
      <c r="V90" s="252"/>
      <c r="W90" s="219"/>
      <c r="X90" s="219"/>
      <c r="Y90" s="219"/>
      <c r="Z90" s="219"/>
      <c r="AA90" s="219"/>
      <c r="AB90" s="219"/>
      <c r="AC90" s="219"/>
    </row>
    <row r="91" spans="1:29" x14ac:dyDescent="0.3">
      <c r="A91" s="219"/>
      <c r="B91" s="169" t="s">
        <v>1850</v>
      </c>
      <c r="C91" s="169" t="s">
        <v>2420</v>
      </c>
      <c r="D91" s="169" t="s">
        <v>38</v>
      </c>
      <c r="E91" s="169" t="s">
        <v>39</v>
      </c>
      <c r="F91" s="252"/>
      <c r="G91" s="174">
        <v>45161.474999999999</v>
      </c>
      <c r="H91" s="219"/>
      <c r="I91" s="169" t="s">
        <v>2394</v>
      </c>
      <c r="J91" s="169" t="s">
        <v>2396</v>
      </c>
      <c r="K91" s="169" t="s">
        <v>38</v>
      </c>
      <c r="L91" s="174">
        <v>45161.536805555559</v>
      </c>
      <c r="M91" s="171">
        <v>45161</v>
      </c>
      <c r="N91" s="177">
        <v>0.53680555555911269</v>
      </c>
      <c r="O91" s="169" t="s">
        <v>2395</v>
      </c>
      <c r="P91" s="207">
        <f>'2023 Thawed mass'!E90</f>
        <v>18.05</v>
      </c>
      <c r="Q91" s="215">
        <v>18.02</v>
      </c>
      <c r="R91" s="262"/>
      <c r="S91" s="202">
        <v>10.66</v>
      </c>
      <c r="T91" s="262"/>
      <c r="U91" s="219"/>
      <c r="V91" s="252"/>
      <c r="W91" s="219"/>
      <c r="X91" s="219"/>
      <c r="Y91" s="219"/>
      <c r="Z91" s="219"/>
      <c r="AA91" s="219"/>
      <c r="AB91" s="219"/>
      <c r="AC91" s="219"/>
    </row>
    <row r="92" spans="1:29" x14ac:dyDescent="0.3">
      <c r="A92" s="219"/>
      <c r="B92" s="169" t="s">
        <v>1850</v>
      </c>
      <c r="C92" s="169" t="s">
        <v>2420</v>
      </c>
      <c r="D92" s="169" t="s">
        <v>38</v>
      </c>
      <c r="E92" s="169" t="s">
        <v>39</v>
      </c>
      <c r="F92" s="252"/>
      <c r="G92" s="174">
        <v>45161.474999999999</v>
      </c>
      <c r="H92" s="219"/>
      <c r="I92" s="169" t="s">
        <v>2397</v>
      </c>
      <c r="J92" s="169" t="s">
        <v>2399</v>
      </c>
      <c r="K92" s="169" t="s">
        <v>38</v>
      </c>
      <c r="L92" s="174">
        <v>45161.536805555559</v>
      </c>
      <c r="M92" s="171">
        <v>45161</v>
      </c>
      <c r="N92" s="177">
        <v>0.53680555555911269</v>
      </c>
      <c r="O92" s="169" t="s">
        <v>2398</v>
      </c>
      <c r="P92" s="207">
        <f>'2023 Thawed mass'!E91</f>
        <v>10.51</v>
      </c>
      <c r="Q92" s="215">
        <v>10.4</v>
      </c>
      <c r="R92" s="262"/>
      <c r="S92" s="202">
        <v>9.8000000000000007</v>
      </c>
      <c r="T92" s="262"/>
      <c r="U92" s="219"/>
      <c r="V92" s="252"/>
      <c r="W92" s="219"/>
      <c r="X92" s="219"/>
      <c r="Y92" s="219"/>
      <c r="Z92" s="219"/>
      <c r="AA92" s="219"/>
      <c r="AB92" s="219"/>
      <c r="AC92" s="219"/>
    </row>
    <row r="93" spans="1:29" x14ac:dyDescent="0.3">
      <c r="A93" s="219"/>
      <c r="B93" s="169" t="s">
        <v>1850</v>
      </c>
      <c r="C93" s="169" t="s">
        <v>2420</v>
      </c>
      <c r="D93" s="169" t="s">
        <v>38</v>
      </c>
      <c r="E93" s="169" t="s">
        <v>39</v>
      </c>
      <c r="F93" s="253"/>
      <c r="G93" s="174">
        <v>45161.474999999999</v>
      </c>
      <c r="H93" s="220"/>
      <c r="I93" s="169" t="s">
        <v>2400</v>
      </c>
      <c r="J93" s="169" t="s">
        <v>2402</v>
      </c>
      <c r="K93" s="169" t="s">
        <v>38</v>
      </c>
      <c r="L93" s="174">
        <v>45161.536805555559</v>
      </c>
      <c r="M93" s="171">
        <v>45161</v>
      </c>
      <c r="N93" s="177">
        <v>0.53680555555911269</v>
      </c>
      <c r="O93" s="169" t="s">
        <v>2401</v>
      </c>
      <c r="P93" s="207">
        <f>'2023 Thawed mass'!E92</f>
        <v>12.05</v>
      </c>
      <c r="Q93" s="215">
        <v>11.93</v>
      </c>
      <c r="R93" s="263"/>
      <c r="S93" s="202">
        <v>10.53</v>
      </c>
      <c r="T93" s="263"/>
      <c r="U93" s="220"/>
      <c r="V93" s="253"/>
      <c r="W93" s="220"/>
      <c r="X93" s="220"/>
      <c r="Y93" s="220"/>
      <c r="Z93" s="220"/>
      <c r="AA93" s="220"/>
      <c r="AB93" s="220"/>
      <c r="AC93" s="220"/>
    </row>
    <row r="94" spans="1:29" x14ac:dyDescent="0.3">
      <c r="A94" s="267">
        <v>7</v>
      </c>
      <c r="B94" s="169" t="s">
        <v>1850</v>
      </c>
      <c r="C94" s="169" t="s">
        <v>2421</v>
      </c>
      <c r="D94" s="169" t="s">
        <v>38</v>
      </c>
      <c r="E94" s="169" t="s">
        <v>39</v>
      </c>
      <c r="F94" s="261" t="s">
        <v>1851</v>
      </c>
      <c r="G94" s="174">
        <v>45159.395833333336</v>
      </c>
      <c r="H94" s="242" t="str">
        <f>'2023 LDW fish'!R93</f>
        <v>L2368070-07</v>
      </c>
      <c r="I94" s="169" t="s">
        <v>1852</v>
      </c>
      <c r="J94" s="169" t="s">
        <v>1854</v>
      </c>
      <c r="K94" s="169" t="s">
        <v>38</v>
      </c>
      <c r="L94" s="174">
        <v>45159.395833333336</v>
      </c>
      <c r="M94" s="171">
        <v>45159</v>
      </c>
      <c r="N94" s="177">
        <v>0.39583333333575865</v>
      </c>
      <c r="O94" s="169" t="s">
        <v>1853</v>
      </c>
      <c r="P94" s="207">
        <f>'2023 Thawed mass'!E93</f>
        <v>17.16</v>
      </c>
      <c r="Q94" s="215">
        <v>17.13</v>
      </c>
      <c r="R94" s="242">
        <f>MIN(Q94:Q108)</f>
        <v>9.51</v>
      </c>
      <c r="S94" s="202">
        <v>9.2200000000000006</v>
      </c>
      <c r="T94" s="242">
        <f>SUM(S94:S108)</f>
        <v>142.41</v>
      </c>
      <c r="U94" s="242" t="str">
        <f>IF(T94&gt;=$U$1+10,"Yes","No")</f>
        <v>Yes</v>
      </c>
      <c r="V94" s="251" t="s">
        <v>2456</v>
      </c>
      <c r="W94" s="242">
        <v>20.87</v>
      </c>
      <c r="X94" s="242">
        <v>15.48</v>
      </c>
      <c r="Y94" s="231" t="s">
        <v>2448</v>
      </c>
      <c r="Z94" s="231" t="s">
        <v>2448</v>
      </c>
      <c r="AA94" s="242">
        <v>106.06</v>
      </c>
      <c r="AB94" s="243" t="s">
        <v>2448</v>
      </c>
      <c r="AC94" s="244">
        <f>T94-SUM(W94:Z108)</f>
        <v>106.06</v>
      </c>
    </row>
    <row r="95" spans="1:29" x14ac:dyDescent="0.3">
      <c r="A95" s="219"/>
      <c r="B95" s="169" t="s">
        <v>1850</v>
      </c>
      <c r="C95" s="169" t="s">
        <v>2421</v>
      </c>
      <c r="D95" s="169" t="s">
        <v>38</v>
      </c>
      <c r="E95" s="169" t="s">
        <v>39</v>
      </c>
      <c r="F95" s="252"/>
      <c r="G95" s="174">
        <v>45159.395833333336</v>
      </c>
      <c r="H95" s="219"/>
      <c r="I95" s="169" t="s">
        <v>1855</v>
      </c>
      <c r="J95" s="169" t="s">
        <v>1857</v>
      </c>
      <c r="K95" s="169" t="s">
        <v>38</v>
      </c>
      <c r="L95" s="174">
        <v>45159.395833333336</v>
      </c>
      <c r="M95" s="171">
        <v>45159</v>
      </c>
      <c r="N95" s="177">
        <v>0.39583333333575865</v>
      </c>
      <c r="O95" s="169" t="s">
        <v>1856</v>
      </c>
      <c r="P95" s="207">
        <f>'2023 Thawed mass'!E94</f>
        <v>14.43</v>
      </c>
      <c r="Q95" s="215">
        <v>14.33</v>
      </c>
      <c r="R95" s="262"/>
      <c r="S95" s="202">
        <v>9.0399999999999991</v>
      </c>
      <c r="T95" s="262"/>
      <c r="U95" s="219"/>
      <c r="V95" s="252"/>
      <c r="W95" s="219"/>
      <c r="X95" s="219"/>
      <c r="Y95" s="219"/>
      <c r="Z95" s="219"/>
      <c r="AA95" s="219"/>
      <c r="AB95" s="219"/>
      <c r="AC95" s="219"/>
    </row>
    <row r="96" spans="1:29" x14ac:dyDescent="0.3">
      <c r="A96" s="219"/>
      <c r="B96" s="169" t="s">
        <v>1850</v>
      </c>
      <c r="C96" s="169" t="s">
        <v>2421</v>
      </c>
      <c r="D96" s="169" t="s">
        <v>38</v>
      </c>
      <c r="E96" s="169" t="s">
        <v>39</v>
      </c>
      <c r="F96" s="252"/>
      <c r="G96" s="174">
        <v>45159.395833333336</v>
      </c>
      <c r="H96" s="219"/>
      <c r="I96" s="169" t="s">
        <v>1858</v>
      </c>
      <c r="J96" s="169" t="s">
        <v>1860</v>
      </c>
      <c r="K96" s="169" t="s">
        <v>38</v>
      </c>
      <c r="L96" s="174">
        <v>45159.395833333336</v>
      </c>
      <c r="M96" s="171">
        <v>45159</v>
      </c>
      <c r="N96" s="177">
        <v>0.39583333333575865</v>
      </c>
      <c r="O96" s="169" t="s">
        <v>1859</v>
      </c>
      <c r="P96" s="207">
        <f>'2023 Thawed mass'!E95</f>
        <v>9.6</v>
      </c>
      <c r="Q96" s="215">
        <v>9.51</v>
      </c>
      <c r="R96" s="262"/>
      <c r="S96" s="202">
        <v>8.9600000000000009</v>
      </c>
      <c r="T96" s="262"/>
      <c r="U96" s="219"/>
      <c r="V96" s="252"/>
      <c r="W96" s="219"/>
      <c r="X96" s="219"/>
      <c r="Y96" s="219"/>
      <c r="Z96" s="219"/>
      <c r="AA96" s="219"/>
      <c r="AB96" s="219"/>
      <c r="AC96" s="219"/>
    </row>
    <row r="97" spans="1:29" x14ac:dyDescent="0.3">
      <c r="A97" s="219"/>
      <c r="B97" s="169" t="s">
        <v>1850</v>
      </c>
      <c r="C97" s="169" t="s">
        <v>2421</v>
      </c>
      <c r="D97" s="169" t="s">
        <v>38</v>
      </c>
      <c r="E97" s="169" t="s">
        <v>39</v>
      </c>
      <c r="F97" s="252"/>
      <c r="G97" s="174">
        <v>45159.395833333336</v>
      </c>
      <c r="H97" s="219"/>
      <c r="I97" s="169" t="s">
        <v>1861</v>
      </c>
      <c r="J97" s="169" t="s">
        <v>1863</v>
      </c>
      <c r="K97" s="169" t="s">
        <v>38</v>
      </c>
      <c r="L97" s="174">
        <v>45159.395833333336</v>
      </c>
      <c r="M97" s="171">
        <v>45159</v>
      </c>
      <c r="N97" s="177">
        <v>0.39583333333575865</v>
      </c>
      <c r="O97" s="169" t="s">
        <v>1862</v>
      </c>
      <c r="P97" s="207">
        <f>'2023 Thawed mass'!E96</f>
        <v>15.85</v>
      </c>
      <c r="Q97" s="215">
        <v>15.4</v>
      </c>
      <c r="R97" s="262"/>
      <c r="S97" s="202">
        <v>9.8800000000000008</v>
      </c>
      <c r="T97" s="262"/>
      <c r="U97" s="219"/>
      <c r="V97" s="252"/>
      <c r="W97" s="219"/>
      <c r="X97" s="219"/>
      <c r="Y97" s="219"/>
      <c r="Z97" s="219"/>
      <c r="AA97" s="219"/>
      <c r="AB97" s="219"/>
      <c r="AC97" s="219"/>
    </row>
    <row r="98" spans="1:29" x14ac:dyDescent="0.3">
      <c r="A98" s="219"/>
      <c r="B98" s="169" t="s">
        <v>1850</v>
      </c>
      <c r="C98" s="169" t="s">
        <v>2421</v>
      </c>
      <c r="D98" s="169" t="s">
        <v>38</v>
      </c>
      <c r="E98" s="169" t="s">
        <v>39</v>
      </c>
      <c r="F98" s="252"/>
      <c r="G98" s="174">
        <v>45159.395833333336</v>
      </c>
      <c r="H98" s="219"/>
      <c r="I98" s="169" t="s">
        <v>1864</v>
      </c>
      <c r="J98" s="169" t="s">
        <v>1866</v>
      </c>
      <c r="K98" s="169" t="s">
        <v>38</v>
      </c>
      <c r="L98" s="174">
        <v>45159.444444444445</v>
      </c>
      <c r="M98" s="171">
        <v>45159</v>
      </c>
      <c r="N98" s="177">
        <v>0.44444444444525288</v>
      </c>
      <c r="O98" s="169" t="s">
        <v>1865</v>
      </c>
      <c r="P98" s="207">
        <f>'2023 Thawed mass'!E97</f>
        <v>28</v>
      </c>
      <c r="Q98" s="215">
        <v>27.26</v>
      </c>
      <c r="R98" s="262"/>
      <c r="S98" s="202">
        <v>9.67</v>
      </c>
      <c r="T98" s="262"/>
      <c r="U98" s="219"/>
      <c r="V98" s="252"/>
      <c r="W98" s="219"/>
      <c r="X98" s="219"/>
      <c r="Y98" s="219"/>
      <c r="Z98" s="219"/>
      <c r="AA98" s="219"/>
      <c r="AB98" s="219"/>
      <c r="AC98" s="219"/>
    </row>
    <row r="99" spans="1:29" x14ac:dyDescent="0.3">
      <c r="A99" s="219"/>
      <c r="B99" s="169" t="s">
        <v>1850</v>
      </c>
      <c r="C99" s="169" t="s">
        <v>2421</v>
      </c>
      <c r="D99" s="169" t="s">
        <v>38</v>
      </c>
      <c r="E99" s="169" t="s">
        <v>39</v>
      </c>
      <c r="F99" s="252"/>
      <c r="G99" s="174">
        <v>45159.395833333336</v>
      </c>
      <c r="H99" s="219"/>
      <c r="I99" s="169" t="s">
        <v>1867</v>
      </c>
      <c r="J99" s="169" t="s">
        <v>1869</v>
      </c>
      <c r="K99" s="169" t="s">
        <v>38</v>
      </c>
      <c r="L99" s="174">
        <v>45159.444444444445</v>
      </c>
      <c r="M99" s="171">
        <v>45159</v>
      </c>
      <c r="N99" s="177">
        <v>0.44444444444525288</v>
      </c>
      <c r="O99" s="169" t="s">
        <v>1868</v>
      </c>
      <c r="P99" s="207">
        <v>16.760000000000002</v>
      </c>
      <c r="Q99" s="215">
        <v>15.66</v>
      </c>
      <c r="R99" s="262"/>
      <c r="S99" s="202">
        <v>9.77</v>
      </c>
      <c r="T99" s="262"/>
      <c r="U99" s="219"/>
      <c r="V99" s="252"/>
      <c r="W99" s="219"/>
      <c r="X99" s="219"/>
      <c r="Y99" s="219"/>
      <c r="Z99" s="219"/>
      <c r="AA99" s="219"/>
      <c r="AB99" s="219"/>
      <c r="AC99" s="219"/>
    </row>
    <row r="100" spans="1:29" x14ac:dyDescent="0.3">
      <c r="A100" s="219"/>
      <c r="B100" s="169" t="s">
        <v>1850</v>
      </c>
      <c r="C100" s="169" t="s">
        <v>2421</v>
      </c>
      <c r="D100" s="169" t="s">
        <v>38</v>
      </c>
      <c r="E100" s="169" t="s">
        <v>39</v>
      </c>
      <c r="F100" s="252"/>
      <c r="G100" s="174">
        <v>45159.395833333336</v>
      </c>
      <c r="H100" s="219"/>
      <c r="I100" s="169" t="s">
        <v>1870</v>
      </c>
      <c r="J100" s="169" t="s">
        <v>1872</v>
      </c>
      <c r="K100" s="169" t="s">
        <v>38</v>
      </c>
      <c r="L100" s="174">
        <v>45159.444444444445</v>
      </c>
      <c r="M100" s="171">
        <v>45159</v>
      </c>
      <c r="N100" s="177">
        <v>0.44444444444525288</v>
      </c>
      <c r="O100" s="169" t="s">
        <v>1871</v>
      </c>
      <c r="P100" s="207">
        <v>18.649999999999999</v>
      </c>
      <c r="Q100" s="215">
        <v>17.75</v>
      </c>
      <c r="R100" s="262"/>
      <c r="S100" s="202">
        <v>9.66</v>
      </c>
      <c r="T100" s="262"/>
      <c r="U100" s="219"/>
      <c r="V100" s="252"/>
      <c r="W100" s="219"/>
      <c r="X100" s="219"/>
      <c r="Y100" s="219"/>
      <c r="Z100" s="219"/>
      <c r="AA100" s="219"/>
      <c r="AB100" s="219"/>
      <c r="AC100" s="219"/>
    </row>
    <row r="101" spans="1:29" x14ac:dyDescent="0.3">
      <c r="A101" s="219"/>
      <c r="B101" s="169" t="s">
        <v>1850</v>
      </c>
      <c r="C101" s="169" t="s">
        <v>2421</v>
      </c>
      <c r="D101" s="169" t="s">
        <v>38</v>
      </c>
      <c r="E101" s="169" t="s">
        <v>39</v>
      </c>
      <c r="F101" s="252"/>
      <c r="G101" s="174">
        <v>45159.395833333336</v>
      </c>
      <c r="H101" s="219"/>
      <c r="I101" s="169" t="s">
        <v>1873</v>
      </c>
      <c r="J101" s="169" t="s">
        <v>1875</v>
      </c>
      <c r="K101" s="169" t="s">
        <v>38</v>
      </c>
      <c r="L101" s="174">
        <v>45159.444444444445</v>
      </c>
      <c r="M101" s="171">
        <v>45159</v>
      </c>
      <c r="N101" s="177">
        <v>0.44444444444525288</v>
      </c>
      <c r="O101" s="169" t="s">
        <v>1874</v>
      </c>
      <c r="P101" s="207">
        <v>20.18</v>
      </c>
      <c r="Q101" s="215">
        <v>20.149999999999999</v>
      </c>
      <c r="R101" s="262"/>
      <c r="S101" s="202">
        <v>9.52</v>
      </c>
      <c r="T101" s="262"/>
      <c r="U101" s="219"/>
      <c r="V101" s="252"/>
      <c r="W101" s="219"/>
      <c r="X101" s="219"/>
      <c r="Y101" s="219"/>
      <c r="Z101" s="219"/>
      <c r="AA101" s="219"/>
      <c r="AB101" s="219"/>
      <c r="AC101" s="219"/>
    </row>
    <row r="102" spans="1:29" x14ac:dyDescent="0.3">
      <c r="A102" s="219"/>
      <c r="B102" s="169" t="s">
        <v>1850</v>
      </c>
      <c r="C102" s="169" t="s">
        <v>2421</v>
      </c>
      <c r="D102" s="169" t="s">
        <v>38</v>
      </c>
      <c r="E102" s="169" t="s">
        <v>39</v>
      </c>
      <c r="F102" s="252"/>
      <c r="G102" s="174">
        <v>45159.395833333336</v>
      </c>
      <c r="H102" s="219"/>
      <c r="I102" s="169" t="s">
        <v>1876</v>
      </c>
      <c r="J102" s="169" t="s">
        <v>1878</v>
      </c>
      <c r="K102" s="169" t="s">
        <v>38</v>
      </c>
      <c r="L102" s="174">
        <v>45159.444444444445</v>
      </c>
      <c r="M102" s="171">
        <v>45159</v>
      </c>
      <c r="N102" s="177">
        <v>0.44444444444525288</v>
      </c>
      <c r="O102" s="169" t="s">
        <v>1877</v>
      </c>
      <c r="P102" s="207">
        <v>16.87</v>
      </c>
      <c r="Q102" s="215">
        <v>16.010000000000002</v>
      </c>
      <c r="R102" s="262"/>
      <c r="S102" s="202">
        <v>9.07</v>
      </c>
      <c r="T102" s="262"/>
      <c r="U102" s="219"/>
      <c r="V102" s="252"/>
      <c r="W102" s="219"/>
      <c r="X102" s="219"/>
      <c r="Y102" s="219"/>
      <c r="Z102" s="219"/>
      <c r="AA102" s="219"/>
      <c r="AB102" s="219"/>
      <c r="AC102" s="219"/>
    </row>
    <row r="103" spans="1:29" x14ac:dyDescent="0.3">
      <c r="A103" s="219"/>
      <c r="B103" s="169" t="s">
        <v>1850</v>
      </c>
      <c r="C103" s="169" t="s">
        <v>2421</v>
      </c>
      <c r="D103" s="169" t="s">
        <v>38</v>
      </c>
      <c r="E103" s="169" t="s">
        <v>39</v>
      </c>
      <c r="F103" s="252"/>
      <c r="G103" s="174">
        <v>45159.395833333336</v>
      </c>
      <c r="H103" s="219"/>
      <c r="I103" s="169" t="s">
        <v>1879</v>
      </c>
      <c r="J103" s="169" t="s">
        <v>1881</v>
      </c>
      <c r="K103" s="169" t="s">
        <v>38</v>
      </c>
      <c r="L103" s="174">
        <v>45159.444444444445</v>
      </c>
      <c r="M103" s="171">
        <v>45159</v>
      </c>
      <c r="N103" s="177">
        <v>0.44444444444525288</v>
      </c>
      <c r="O103" s="169" t="s">
        <v>1880</v>
      </c>
      <c r="P103" s="207">
        <v>21.16</v>
      </c>
      <c r="Q103" s="215">
        <v>20.66</v>
      </c>
      <c r="R103" s="262"/>
      <c r="S103" s="202">
        <v>9.69</v>
      </c>
      <c r="T103" s="262"/>
      <c r="U103" s="219"/>
      <c r="V103" s="252"/>
      <c r="W103" s="219"/>
      <c r="X103" s="219"/>
      <c r="Y103" s="219"/>
      <c r="Z103" s="219"/>
      <c r="AA103" s="219"/>
      <c r="AB103" s="219"/>
      <c r="AC103" s="219"/>
    </row>
    <row r="104" spans="1:29" x14ac:dyDescent="0.3">
      <c r="A104" s="219"/>
      <c r="B104" s="169" t="s">
        <v>1850</v>
      </c>
      <c r="C104" s="169" t="s">
        <v>2421</v>
      </c>
      <c r="D104" s="169" t="s">
        <v>38</v>
      </c>
      <c r="E104" s="169" t="s">
        <v>39</v>
      </c>
      <c r="F104" s="252"/>
      <c r="G104" s="174">
        <v>45159.395833333336</v>
      </c>
      <c r="H104" s="219"/>
      <c r="I104" s="169" t="s">
        <v>1882</v>
      </c>
      <c r="J104" s="169" t="s">
        <v>1884</v>
      </c>
      <c r="K104" s="169" t="s">
        <v>38</v>
      </c>
      <c r="L104" s="174">
        <v>45159.475694444445</v>
      </c>
      <c r="M104" s="171">
        <v>45159</v>
      </c>
      <c r="N104" s="177">
        <v>0.47569444444525288</v>
      </c>
      <c r="O104" s="169" t="s">
        <v>1883</v>
      </c>
      <c r="P104" s="207">
        <v>15.48</v>
      </c>
      <c r="Q104" s="215">
        <v>15.14</v>
      </c>
      <c r="R104" s="262"/>
      <c r="S104" s="202">
        <v>9.4600000000000009</v>
      </c>
      <c r="T104" s="262"/>
      <c r="U104" s="219"/>
      <c r="V104" s="252"/>
      <c r="W104" s="219"/>
      <c r="X104" s="219"/>
      <c r="Y104" s="219"/>
      <c r="Z104" s="219"/>
      <c r="AA104" s="219"/>
      <c r="AB104" s="219"/>
      <c r="AC104" s="219"/>
    </row>
    <row r="105" spans="1:29" x14ac:dyDescent="0.3">
      <c r="A105" s="219"/>
      <c r="B105" s="169" t="s">
        <v>1850</v>
      </c>
      <c r="C105" s="169" t="s">
        <v>2421</v>
      </c>
      <c r="D105" s="169" t="s">
        <v>38</v>
      </c>
      <c r="E105" s="169" t="s">
        <v>39</v>
      </c>
      <c r="F105" s="252"/>
      <c r="G105" s="174">
        <v>45159.395833333336</v>
      </c>
      <c r="H105" s="219"/>
      <c r="I105" s="169" t="s">
        <v>1885</v>
      </c>
      <c r="J105" s="169" t="s">
        <v>1887</v>
      </c>
      <c r="K105" s="169" t="s">
        <v>38</v>
      </c>
      <c r="L105" s="174">
        <v>45159.496527777781</v>
      </c>
      <c r="M105" s="171">
        <v>45159</v>
      </c>
      <c r="N105" s="177">
        <v>0.49652777778101154</v>
      </c>
      <c r="O105" s="169" t="s">
        <v>1886</v>
      </c>
      <c r="P105" s="207">
        <v>11.68</v>
      </c>
      <c r="Q105" s="215">
        <v>11.2</v>
      </c>
      <c r="R105" s="262"/>
      <c r="S105" s="202">
        <v>9.14</v>
      </c>
      <c r="T105" s="262"/>
      <c r="U105" s="219"/>
      <c r="V105" s="252"/>
      <c r="W105" s="219"/>
      <c r="X105" s="219"/>
      <c r="Y105" s="219"/>
      <c r="Z105" s="219"/>
      <c r="AA105" s="219"/>
      <c r="AB105" s="219"/>
      <c r="AC105" s="219"/>
    </row>
    <row r="106" spans="1:29" x14ac:dyDescent="0.3">
      <c r="A106" s="219"/>
      <c r="B106" s="169" t="s">
        <v>1850</v>
      </c>
      <c r="C106" s="169" t="s">
        <v>2421</v>
      </c>
      <c r="D106" s="169" t="s">
        <v>38</v>
      </c>
      <c r="E106" s="169" t="s">
        <v>39</v>
      </c>
      <c r="F106" s="252"/>
      <c r="G106" s="174">
        <v>45159.395833333336</v>
      </c>
      <c r="H106" s="219"/>
      <c r="I106" s="169" t="s">
        <v>1888</v>
      </c>
      <c r="J106" s="169" t="s">
        <v>1890</v>
      </c>
      <c r="K106" s="169" t="s">
        <v>38</v>
      </c>
      <c r="L106" s="174">
        <v>45159.496527777781</v>
      </c>
      <c r="M106" s="171">
        <v>45159</v>
      </c>
      <c r="N106" s="177">
        <v>0.49652777778101154</v>
      </c>
      <c r="O106" s="169" t="s">
        <v>1889</v>
      </c>
      <c r="P106" s="207">
        <v>18.170000000000002</v>
      </c>
      <c r="Q106" s="215">
        <v>17.72</v>
      </c>
      <c r="R106" s="262"/>
      <c r="S106" s="202">
        <v>9.8800000000000008</v>
      </c>
      <c r="T106" s="262"/>
      <c r="U106" s="219"/>
      <c r="V106" s="252"/>
      <c r="W106" s="219"/>
      <c r="X106" s="219"/>
      <c r="Y106" s="219"/>
      <c r="Z106" s="219"/>
      <c r="AA106" s="219"/>
      <c r="AB106" s="219"/>
      <c r="AC106" s="219"/>
    </row>
    <row r="107" spans="1:29" x14ac:dyDescent="0.3">
      <c r="A107" s="219"/>
      <c r="B107" s="169" t="s">
        <v>1850</v>
      </c>
      <c r="C107" s="169" t="s">
        <v>2421</v>
      </c>
      <c r="D107" s="169" t="s">
        <v>38</v>
      </c>
      <c r="E107" s="169" t="s">
        <v>39</v>
      </c>
      <c r="F107" s="252"/>
      <c r="G107" s="174">
        <v>45159.395833333336</v>
      </c>
      <c r="H107" s="219"/>
      <c r="I107" s="169" t="s">
        <v>1891</v>
      </c>
      <c r="J107" s="169" t="s">
        <v>1893</v>
      </c>
      <c r="K107" s="169" t="s">
        <v>38</v>
      </c>
      <c r="L107" s="174">
        <v>45159.618055555555</v>
      </c>
      <c r="M107" s="171">
        <v>45159</v>
      </c>
      <c r="N107" s="177">
        <v>0.61805555555474712</v>
      </c>
      <c r="O107" s="169" t="s">
        <v>1892</v>
      </c>
      <c r="P107" s="207">
        <v>33.700000000000003</v>
      </c>
      <c r="Q107" s="215">
        <v>32.85</v>
      </c>
      <c r="R107" s="262"/>
      <c r="S107" s="202">
        <v>9.74</v>
      </c>
      <c r="T107" s="262"/>
      <c r="U107" s="219"/>
      <c r="V107" s="252"/>
      <c r="W107" s="219"/>
      <c r="X107" s="219"/>
      <c r="Y107" s="219"/>
      <c r="Z107" s="219"/>
      <c r="AA107" s="219"/>
      <c r="AB107" s="219"/>
      <c r="AC107" s="219"/>
    </row>
    <row r="108" spans="1:29" x14ac:dyDescent="0.3">
      <c r="A108" s="219"/>
      <c r="B108" s="169" t="s">
        <v>1850</v>
      </c>
      <c r="C108" s="169" t="s">
        <v>2421</v>
      </c>
      <c r="D108" s="169" t="s">
        <v>38</v>
      </c>
      <c r="E108" s="169" t="s">
        <v>39</v>
      </c>
      <c r="F108" s="253"/>
      <c r="G108" s="174">
        <v>45159.395833333336</v>
      </c>
      <c r="H108" s="220"/>
      <c r="I108" s="169" t="s">
        <v>1894</v>
      </c>
      <c r="J108" s="169" t="s">
        <v>1896</v>
      </c>
      <c r="K108" s="169" t="s">
        <v>38</v>
      </c>
      <c r="L108" s="174">
        <v>45159.618055555555</v>
      </c>
      <c r="M108" s="171">
        <v>45159</v>
      </c>
      <c r="N108" s="177">
        <v>0.61805555555474712</v>
      </c>
      <c r="O108" s="169" t="s">
        <v>1895</v>
      </c>
      <c r="P108" s="207">
        <v>23.03</v>
      </c>
      <c r="Q108" s="215">
        <v>22.48</v>
      </c>
      <c r="R108" s="263"/>
      <c r="S108" s="202">
        <v>9.7100000000000009</v>
      </c>
      <c r="T108" s="263"/>
      <c r="U108" s="220"/>
      <c r="V108" s="253"/>
      <c r="W108" s="220"/>
      <c r="X108" s="220"/>
      <c r="Y108" s="220"/>
      <c r="Z108" s="220"/>
      <c r="AA108" s="220"/>
      <c r="AB108" s="220"/>
      <c r="AC108" s="220"/>
    </row>
    <row r="109" spans="1:29" x14ac:dyDescent="0.3">
      <c r="A109" s="267">
        <v>8</v>
      </c>
      <c r="B109" s="169" t="s">
        <v>1850</v>
      </c>
      <c r="C109" s="169" t="s">
        <v>2422</v>
      </c>
      <c r="D109" s="169" t="s">
        <v>38</v>
      </c>
      <c r="E109" s="169" t="s">
        <v>39</v>
      </c>
      <c r="F109" s="261" t="s">
        <v>2035</v>
      </c>
      <c r="G109" s="174">
        <v>45159.395833333336</v>
      </c>
      <c r="H109" s="242" t="str">
        <f>'2023 LDW fish'!R108</f>
        <v>L2368070-08</v>
      </c>
      <c r="I109" s="169" t="s">
        <v>2036</v>
      </c>
      <c r="J109" s="169" t="s">
        <v>2038</v>
      </c>
      <c r="K109" s="169" t="s">
        <v>38</v>
      </c>
      <c r="L109" s="174">
        <v>45159.395833333336</v>
      </c>
      <c r="M109" s="171">
        <v>45159</v>
      </c>
      <c r="N109" s="177">
        <v>0.39583333333575865</v>
      </c>
      <c r="O109" s="169" t="s">
        <v>2037</v>
      </c>
      <c r="P109" s="207">
        <f>'2023 Thawed mass'!E108</f>
        <v>24.49</v>
      </c>
      <c r="Q109" s="215">
        <v>24.15</v>
      </c>
      <c r="R109" s="242">
        <f>MIN(Q109:Q123)</f>
        <v>8.33</v>
      </c>
      <c r="S109" s="202">
        <v>8.76</v>
      </c>
      <c r="T109" s="242">
        <f>SUM(S109:S123)</f>
        <v>129.29</v>
      </c>
      <c r="U109" s="242" t="str">
        <f>IF(T109&gt;=$U$1+20,"Yes","No")</f>
        <v>Yes</v>
      </c>
      <c r="V109" s="251" t="s">
        <v>2457</v>
      </c>
      <c r="W109" s="242">
        <v>41.16</v>
      </c>
      <c r="X109" s="242">
        <v>5.37</v>
      </c>
      <c r="Y109" s="231" t="s">
        <v>2448</v>
      </c>
      <c r="Z109" s="231" t="s">
        <v>2448</v>
      </c>
      <c r="AA109" s="242">
        <v>82.76</v>
      </c>
      <c r="AB109" s="243" t="s">
        <v>2448</v>
      </c>
      <c r="AC109" s="244">
        <f>T109-SUM(W109:Z123)</f>
        <v>82.759999999999991</v>
      </c>
    </row>
    <row r="110" spans="1:29" x14ac:dyDescent="0.3">
      <c r="A110" s="219"/>
      <c r="B110" s="169" t="s">
        <v>1850</v>
      </c>
      <c r="C110" s="169" t="s">
        <v>2422</v>
      </c>
      <c r="D110" s="169" t="s">
        <v>38</v>
      </c>
      <c r="E110" s="169" t="s">
        <v>39</v>
      </c>
      <c r="F110" s="252"/>
      <c r="G110" s="174">
        <v>45159.395833333336</v>
      </c>
      <c r="H110" s="219"/>
      <c r="I110" s="169" t="s">
        <v>2039</v>
      </c>
      <c r="J110" s="169" t="s">
        <v>2041</v>
      </c>
      <c r="K110" s="169" t="s">
        <v>38</v>
      </c>
      <c r="L110" s="174">
        <v>45159.395833333336</v>
      </c>
      <c r="M110" s="171">
        <v>45159</v>
      </c>
      <c r="N110" s="177">
        <v>0.39583333333575865</v>
      </c>
      <c r="O110" s="169" t="s">
        <v>2040</v>
      </c>
      <c r="P110" s="207">
        <f>'2023 Thawed mass'!E109</f>
        <v>18.71</v>
      </c>
      <c r="Q110" s="215">
        <v>18.61</v>
      </c>
      <c r="R110" s="262"/>
      <c r="S110" s="202">
        <v>8.68</v>
      </c>
      <c r="T110" s="262"/>
      <c r="U110" s="219"/>
      <c r="V110" s="252"/>
      <c r="W110" s="219"/>
      <c r="X110" s="219"/>
      <c r="Y110" s="219"/>
      <c r="Z110" s="219"/>
      <c r="AA110" s="219"/>
      <c r="AB110" s="219"/>
      <c r="AC110" s="219"/>
    </row>
    <row r="111" spans="1:29" x14ac:dyDescent="0.3">
      <c r="A111" s="219"/>
      <c r="B111" s="169" t="s">
        <v>1850</v>
      </c>
      <c r="C111" s="169" t="s">
        <v>2422</v>
      </c>
      <c r="D111" s="169" t="s">
        <v>38</v>
      </c>
      <c r="E111" s="169" t="s">
        <v>39</v>
      </c>
      <c r="F111" s="252"/>
      <c r="G111" s="174">
        <v>45159.395833333336</v>
      </c>
      <c r="H111" s="219"/>
      <c r="I111" s="169" t="s">
        <v>2042</v>
      </c>
      <c r="J111" s="169" t="s">
        <v>2044</v>
      </c>
      <c r="K111" s="169" t="s">
        <v>38</v>
      </c>
      <c r="L111" s="174">
        <v>45159.444444444445</v>
      </c>
      <c r="M111" s="171">
        <v>45159</v>
      </c>
      <c r="N111" s="177">
        <v>0.44444444444525288</v>
      </c>
      <c r="O111" s="169" t="s">
        <v>2043</v>
      </c>
      <c r="P111" s="207">
        <f>'2023 Thawed mass'!E110</f>
        <v>23.87</v>
      </c>
      <c r="Q111" s="215">
        <v>23.32</v>
      </c>
      <c r="R111" s="262"/>
      <c r="S111" s="202">
        <v>8.64</v>
      </c>
      <c r="T111" s="262"/>
      <c r="U111" s="219"/>
      <c r="V111" s="252"/>
      <c r="W111" s="219"/>
      <c r="X111" s="219"/>
      <c r="Y111" s="219"/>
      <c r="Z111" s="219"/>
      <c r="AA111" s="219"/>
      <c r="AB111" s="219"/>
      <c r="AC111" s="219"/>
    </row>
    <row r="112" spans="1:29" x14ac:dyDescent="0.3">
      <c r="A112" s="219"/>
      <c r="B112" s="169" t="s">
        <v>1850</v>
      </c>
      <c r="C112" s="169" t="s">
        <v>2422</v>
      </c>
      <c r="D112" s="169" t="s">
        <v>38</v>
      </c>
      <c r="E112" s="169" t="s">
        <v>39</v>
      </c>
      <c r="F112" s="252"/>
      <c r="G112" s="174">
        <v>45159.395833333336</v>
      </c>
      <c r="H112" s="219"/>
      <c r="I112" s="169" t="s">
        <v>2045</v>
      </c>
      <c r="J112" s="169" t="s">
        <v>2047</v>
      </c>
      <c r="K112" s="169" t="s">
        <v>38</v>
      </c>
      <c r="L112" s="174">
        <v>45159.444444444445</v>
      </c>
      <c r="M112" s="171">
        <v>45159</v>
      </c>
      <c r="N112" s="177">
        <v>0.44444444444525288</v>
      </c>
      <c r="O112" s="169" t="s">
        <v>2046</v>
      </c>
      <c r="P112" s="207">
        <f>'2023 Thawed mass'!E111</f>
        <v>18.12</v>
      </c>
      <c r="Q112" s="215">
        <v>17.98</v>
      </c>
      <c r="R112" s="262"/>
      <c r="S112" s="202">
        <v>8.7100000000000009</v>
      </c>
      <c r="T112" s="262"/>
      <c r="U112" s="219"/>
      <c r="V112" s="252"/>
      <c r="W112" s="219"/>
      <c r="X112" s="219"/>
      <c r="Y112" s="219"/>
      <c r="Z112" s="219"/>
      <c r="AA112" s="219"/>
      <c r="AB112" s="219"/>
      <c r="AC112" s="219"/>
    </row>
    <row r="113" spans="1:29" x14ac:dyDescent="0.3">
      <c r="A113" s="219"/>
      <c r="B113" s="169" t="s">
        <v>1850</v>
      </c>
      <c r="C113" s="169" t="s">
        <v>2422</v>
      </c>
      <c r="D113" s="169" t="s">
        <v>38</v>
      </c>
      <c r="E113" s="169" t="s">
        <v>39</v>
      </c>
      <c r="F113" s="252"/>
      <c r="G113" s="174">
        <v>45159.395833333336</v>
      </c>
      <c r="H113" s="219"/>
      <c r="I113" s="169" t="s">
        <v>2048</v>
      </c>
      <c r="J113" s="169" t="s">
        <v>2050</v>
      </c>
      <c r="K113" s="169" t="s">
        <v>38</v>
      </c>
      <c r="L113" s="174">
        <v>45159.444444444445</v>
      </c>
      <c r="M113" s="171">
        <v>45159</v>
      </c>
      <c r="N113" s="177">
        <v>0.44444444444525288</v>
      </c>
      <c r="O113" s="169" t="s">
        <v>2049</v>
      </c>
      <c r="P113" s="207">
        <f>'2023 Thawed mass'!E112</f>
        <v>18.52</v>
      </c>
      <c r="Q113" s="215">
        <v>18.059999999999999</v>
      </c>
      <c r="R113" s="262"/>
      <c r="S113" s="202">
        <v>8.6199999999999992</v>
      </c>
      <c r="T113" s="262"/>
      <c r="U113" s="219"/>
      <c r="V113" s="252"/>
      <c r="W113" s="219"/>
      <c r="X113" s="219"/>
      <c r="Y113" s="219"/>
      <c r="Z113" s="219"/>
      <c r="AA113" s="219"/>
      <c r="AB113" s="219"/>
      <c r="AC113" s="219"/>
    </row>
    <row r="114" spans="1:29" x14ac:dyDescent="0.3">
      <c r="A114" s="219"/>
      <c r="B114" s="169" t="s">
        <v>1850</v>
      </c>
      <c r="C114" s="169" t="s">
        <v>2422</v>
      </c>
      <c r="D114" s="169" t="s">
        <v>38</v>
      </c>
      <c r="E114" s="169" t="s">
        <v>39</v>
      </c>
      <c r="F114" s="252"/>
      <c r="G114" s="174">
        <v>45159.395833333336</v>
      </c>
      <c r="H114" s="219"/>
      <c r="I114" s="169" t="s">
        <v>2051</v>
      </c>
      <c r="J114" s="169" t="s">
        <v>2053</v>
      </c>
      <c r="K114" s="169" t="s">
        <v>38</v>
      </c>
      <c r="L114" s="174">
        <v>45159.444444444445</v>
      </c>
      <c r="M114" s="171">
        <v>45159</v>
      </c>
      <c r="N114" s="177">
        <v>0.44444444444525288</v>
      </c>
      <c r="O114" s="169" t="s">
        <v>2052</v>
      </c>
      <c r="P114" s="207">
        <f>'2023 Thawed mass'!E113</f>
        <v>8.65</v>
      </c>
      <c r="Q114" s="215">
        <v>8.33</v>
      </c>
      <c r="R114" s="262"/>
      <c r="S114" s="202">
        <v>7.91</v>
      </c>
      <c r="T114" s="262"/>
      <c r="U114" s="219"/>
      <c r="V114" s="252"/>
      <c r="W114" s="219"/>
      <c r="X114" s="219"/>
      <c r="Y114" s="219"/>
      <c r="Z114" s="219"/>
      <c r="AA114" s="219"/>
      <c r="AB114" s="219"/>
      <c r="AC114" s="219"/>
    </row>
    <row r="115" spans="1:29" x14ac:dyDescent="0.3">
      <c r="A115" s="219"/>
      <c r="B115" s="169" t="s">
        <v>1850</v>
      </c>
      <c r="C115" s="169" t="s">
        <v>2422</v>
      </c>
      <c r="D115" s="169" t="s">
        <v>38</v>
      </c>
      <c r="E115" s="169" t="s">
        <v>39</v>
      </c>
      <c r="F115" s="252"/>
      <c r="G115" s="174">
        <v>45159.395833333336</v>
      </c>
      <c r="H115" s="219"/>
      <c r="I115" s="169" t="s">
        <v>2054</v>
      </c>
      <c r="J115" s="169" t="s">
        <v>2056</v>
      </c>
      <c r="K115" s="169" t="s">
        <v>38</v>
      </c>
      <c r="L115" s="174">
        <v>45159.444444444445</v>
      </c>
      <c r="M115" s="171">
        <v>45159</v>
      </c>
      <c r="N115" s="177">
        <v>0.44444444444525288</v>
      </c>
      <c r="O115" s="169" t="s">
        <v>2055</v>
      </c>
      <c r="P115" s="207">
        <f>'2023 Thawed mass'!E114</f>
        <v>9.39</v>
      </c>
      <c r="Q115" s="215">
        <v>9.2799999999999994</v>
      </c>
      <c r="R115" s="262"/>
      <c r="S115" s="202">
        <v>8.1300000000000008</v>
      </c>
      <c r="T115" s="262"/>
      <c r="U115" s="219"/>
      <c r="V115" s="252"/>
      <c r="W115" s="219"/>
      <c r="X115" s="219"/>
      <c r="Y115" s="219"/>
      <c r="Z115" s="219"/>
      <c r="AA115" s="219"/>
      <c r="AB115" s="219"/>
      <c r="AC115" s="219"/>
    </row>
    <row r="116" spans="1:29" x14ac:dyDescent="0.3">
      <c r="A116" s="219"/>
      <c r="B116" s="169" t="s">
        <v>1850</v>
      </c>
      <c r="C116" s="169" t="s">
        <v>2422</v>
      </c>
      <c r="D116" s="169" t="s">
        <v>38</v>
      </c>
      <c r="E116" s="169" t="s">
        <v>39</v>
      </c>
      <c r="F116" s="252"/>
      <c r="G116" s="174">
        <v>45159.395833333336</v>
      </c>
      <c r="H116" s="219"/>
      <c r="I116" s="169" t="s">
        <v>2057</v>
      </c>
      <c r="J116" s="169" t="s">
        <v>2059</v>
      </c>
      <c r="K116" s="169" t="s">
        <v>38</v>
      </c>
      <c r="L116" s="174">
        <v>45159.475694444445</v>
      </c>
      <c r="M116" s="171">
        <v>45159</v>
      </c>
      <c r="N116" s="177">
        <v>0.47569444444525288</v>
      </c>
      <c r="O116" s="169" t="s">
        <v>2058</v>
      </c>
      <c r="P116" s="207">
        <f>'2023 Thawed mass'!E115</f>
        <v>20.29</v>
      </c>
      <c r="Q116" s="215">
        <v>19.5</v>
      </c>
      <c r="R116" s="262"/>
      <c r="S116" s="202">
        <v>8.75</v>
      </c>
      <c r="T116" s="262"/>
      <c r="U116" s="219"/>
      <c r="V116" s="252"/>
      <c r="W116" s="219"/>
      <c r="X116" s="219"/>
      <c r="Y116" s="219"/>
      <c r="Z116" s="219"/>
      <c r="AA116" s="219"/>
      <c r="AB116" s="219"/>
      <c r="AC116" s="219"/>
    </row>
    <row r="117" spans="1:29" x14ac:dyDescent="0.3">
      <c r="A117" s="219"/>
      <c r="B117" s="169" t="s">
        <v>1850</v>
      </c>
      <c r="C117" s="169" t="s">
        <v>2422</v>
      </c>
      <c r="D117" s="169" t="s">
        <v>38</v>
      </c>
      <c r="E117" s="169" t="s">
        <v>39</v>
      </c>
      <c r="F117" s="252"/>
      <c r="G117" s="174">
        <v>45159.395833333336</v>
      </c>
      <c r="H117" s="219"/>
      <c r="I117" s="169" t="s">
        <v>2060</v>
      </c>
      <c r="J117" s="169" t="s">
        <v>2062</v>
      </c>
      <c r="K117" s="169" t="s">
        <v>38</v>
      </c>
      <c r="L117" s="174">
        <v>45159.475694444445</v>
      </c>
      <c r="M117" s="171">
        <v>45159</v>
      </c>
      <c r="N117" s="177">
        <v>0.47569444444525288</v>
      </c>
      <c r="O117" s="169" t="s">
        <v>2061</v>
      </c>
      <c r="P117" s="207">
        <f>'2023 Thawed mass'!E116</f>
        <v>17.28</v>
      </c>
      <c r="Q117" s="215">
        <v>16.97</v>
      </c>
      <c r="R117" s="262"/>
      <c r="S117" s="202">
        <v>8.6999999999999993</v>
      </c>
      <c r="T117" s="262"/>
      <c r="U117" s="219"/>
      <c r="V117" s="252"/>
      <c r="W117" s="219"/>
      <c r="X117" s="219"/>
      <c r="Y117" s="219"/>
      <c r="Z117" s="219"/>
      <c r="AA117" s="219"/>
      <c r="AB117" s="219"/>
      <c r="AC117" s="219"/>
    </row>
    <row r="118" spans="1:29" x14ac:dyDescent="0.3">
      <c r="A118" s="219"/>
      <c r="B118" s="169" t="s">
        <v>1850</v>
      </c>
      <c r="C118" s="169" t="s">
        <v>2422</v>
      </c>
      <c r="D118" s="169" t="s">
        <v>38</v>
      </c>
      <c r="E118" s="169" t="s">
        <v>39</v>
      </c>
      <c r="F118" s="252"/>
      <c r="G118" s="174">
        <v>45159.395833333336</v>
      </c>
      <c r="H118" s="219"/>
      <c r="I118" s="169" t="s">
        <v>2063</v>
      </c>
      <c r="J118" s="169" t="s">
        <v>2065</v>
      </c>
      <c r="K118" s="169" t="s">
        <v>38</v>
      </c>
      <c r="L118" s="174">
        <v>45159.496527777781</v>
      </c>
      <c r="M118" s="171">
        <v>45159</v>
      </c>
      <c r="N118" s="177">
        <v>0.49652777778101154</v>
      </c>
      <c r="O118" s="169" t="s">
        <v>2064</v>
      </c>
      <c r="P118" s="207">
        <f>'2023 Thawed mass'!E117</f>
        <v>13.58</v>
      </c>
      <c r="Q118" s="215">
        <v>13.46</v>
      </c>
      <c r="R118" s="262"/>
      <c r="S118" s="202">
        <v>8.77</v>
      </c>
      <c r="T118" s="262"/>
      <c r="U118" s="219"/>
      <c r="V118" s="252"/>
      <c r="W118" s="219"/>
      <c r="X118" s="219"/>
      <c r="Y118" s="219"/>
      <c r="Z118" s="219"/>
      <c r="AA118" s="219"/>
      <c r="AB118" s="219"/>
      <c r="AC118" s="219"/>
    </row>
    <row r="119" spans="1:29" x14ac:dyDescent="0.3">
      <c r="A119" s="219"/>
      <c r="B119" s="169" t="s">
        <v>1850</v>
      </c>
      <c r="C119" s="169" t="s">
        <v>2422</v>
      </c>
      <c r="D119" s="169" t="s">
        <v>38</v>
      </c>
      <c r="E119" s="169" t="s">
        <v>39</v>
      </c>
      <c r="F119" s="252"/>
      <c r="G119" s="174">
        <v>45159.395833333336</v>
      </c>
      <c r="H119" s="219"/>
      <c r="I119" s="169" t="s">
        <v>2066</v>
      </c>
      <c r="J119" s="169" t="s">
        <v>2068</v>
      </c>
      <c r="K119" s="169" t="s">
        <v>38</v>
      </c>
      <c r="L119" s="174">
        <v>45159.496527777781</v>
      </c>
      <c r="M119" s="171">
        <v>45159</v>
      </c>
      <c r="N119" s="177">
        <v>0.49652777778101154</v>
      </c>
      <c r="O119" s="169" t="s">
        <v>2067</v>
      </c>
      <c r="P119" s="207">
        <f>'2023 Thawed mass'!E118</f>
        <v>16.16</v>
      </c>
      <c r="Q119" s="215">
        <v>15.76</v>
      </c>
      <c r="R119" s="262"/>
      <c r="S119" s="202">
        <v>8.7100000000000009</v>
      </c>
      <c r="T119" s="262"/>
      <c r="U119" s="219"/>
      <c r="V119" s="252"/>
      <c r="W119" s="219"/>
      <c r="X119" s="219"/>
      <c r="Y119" s="219"/>
      <c r="Z119" s="219"/>
      <c r="AA119" s="219"/>
      <c r="AB119" s="219"/>
      <c r="AC119" s="219"/>
    </row>
    <row r="120" spans="1:29" x14ac:dyDescent="0.3">
      <c r="A120" s="219"/>
      <c r="B120" s="169" t="s">
        <v>1850</v>
      </c>
      <c r="C120" s="169" t="s">
        <v>2422</v>
      </c>
      <c r="D120" s="169" t="s">
        <v>38</v>
      </c>
      <c r="E120" s="169" t="s">
        <v>39</v>
      </c>
      <c r="F120" s="252"/>
      <c r="G120" s="174">
        <v>45159.395833333336</v>
      </c>
      <c r="H120" s="219"/>
      <c r="I120" s="169" t="s">
        <v>2069</v>
      </c>
      <c r="J120" s="169" t="s">
        <v>2071</v>
      </c>
      <c r="K120" s="169" t="s">
        <v>38</v>
      </c>
      <c r="L120" s="174">
        <v>45159.496527777781</v>
      </c>
      <c r="M120" s="171">
        <v>45159</v>
      </c>
      <c r="N120" s="177">
        <v>0.49652777778101154</v>
      </c>
      <c r="O120" s="169" t="s">
        <v>2070</v>
      </c>
      <c r="P120" s="207">
        <f>'2023 Thawed mass'!E119</f>
        <v>18.09</v>
      </c>
      <c r="Q120" s="215">
        <v>17.5</v>
      </c>
      <c r="R120" s="262"/>
      <c r="S120" s="202">
        <v>8.73</v>
      </c>
      <c r="T120" s="262"/>
      <c r="U120" s="219"/>
      <c r="V120" s="252"/>
      <c r="W120" s="219"/>
      <c r="X120" s="219"/>
      <c r="Y120" s="219"/>
      <c r="Z120" s="219"/>
      <c r="AA120" s="219"/>
      <c r="AB120" s="219"/>
      <c r="AC120" s="219"/>
    </row>
    <row r="121" spans="1:29" x14ac:dyDescent="0.3">
      <c r="A121" s="219"/>
      <c r="B121" s="169" t="s">
        <v>1850</v>
      </c>
      <c r="C121" s="169" t="s">
        <v>2422</v>
      </c>
      <c r="D121" s="169" t="s">
        <v>38</v>
      </c>
      <c r="E121" s="169" t="s">
        <v>39</v>
      </c>
      <c r="F121" s="252"/>
      <c r="G121" s="174">
        <v>45159.395833333336</v>
      </c>
      <c r="H121" s="219"/>
      <c r="I121" s="169" t="s">
        <v>2072</v>
      </c>
      <c r="J121" s="169" t="s">
        <v>2074</v>
      </c>
      <c r="K121" s="169" t="s">
        <v>38</v>
      </c>
      <c r="L121" s="174">
        <v>45159.496527777781</v>
      </c>
      <c r="M121" s="171">
        <v>45159</v>
      </c>
      <c r="N121" s="177">
        <v>0.49652777778101154</v>
      </c>
      <c r="O121" s="169" t="s">
        <v>2073</v>
      </c>
      <c r="P121" s="207">
        <f>'2023 Thawed mass'!E120</f>
        <v>14.04</v>
      </c>
      <c r="Q121" s="215">
        <v>13.84</v>
      </c>
      <c r="R121" s="262"/>
      <c r="S121" s="202">
        <v>8.77</v>
      </c>
      <c r="T121" s="262"/>
      <c r="U121" s="219"/>
      <c r="V121" s="252"/>
      <c r="W121" s="219"/>
      <c r="X121" s="219"/>
      <c r="Y121" s="219"/>
      <c r="Z121" s="219"/>
      <c r="AA121" s="219"/>
      <c r="AB121" s="219"/>
      <c r="AC121" s="219"/>
    </row>
    <row r="122" spans="1:29" x14ac:dyDescent="0.3">
      <c r="A122" s="219"/>
      <c r="B122" s="169" t="s">
        <v>1850</v>
      </c>
      <c r="C122" s="169" t="s">
        <v>2422</v>
      </c>
      <c r="D122" s="169" t="s">
        <v>38</v>
      </c>
      <c r="E122" s="169" t="s">
        <v>39</v>
      </c>
      <c r="F122" s="252"/>
      <c r="G122" s="174">
        <v>45159.395833333336</v>
      </c>
      <c r="H122" s="219"/>
      <c r="I122" s="169" t="s">
        <v>2075</v>
      </c>
      <c r="J122" s="169" t="s">
        <v>2077</v>
      </c>
      <c r="K122" s="169" t="s">
        <v>38</v>
      </c>
      <c r="L122" s="174">
        <v>45159.526388888888</v>
      </c>
      <c r="M122" s="171">
        <v>45159</v>
      </c>
      <c r="N122" s="177">
        <v>0.52638888888759539</v>
      </c>
      <c r="O122" s="169" t="s">
        <v>2076</v>
      </c>
      <c r="P122" s="207">
        <f>'2023 Thawed mass'!E121</f>
        <v>21.28</v>
      </c>
      <c r="Q122" s="215">
        <v>20.56</v>
      </c>
      <c r="R122" s="262"/>
      <c r="S122" s="202">
        <v>8.7799999999999994</v>
      </c>
      <c r="T122" s="262"/>
      <c r="U122" s="219"/>
      <c r="V122" s="252"/>
      <c r="W122" s="219"/>
      <c r="X122" s="219"/>
      <c r="Y122" s="219"/>
      <c r="Z122" s="219"/>
      <c r="AA122" s="219"/>
      <c r="AB122" s="219"/>
      <c r="AC122" s="219"/>
    </row>
    <row r="123" spans="1:29" x14ac:dyDescent="0.3">
      <c r="A123" s="219"/>
      <c r="B123" s="169" t="s">
        <v>1850</v>
      </c>
      <c r="C123" s="169" t="s">
        <v>2422</v>
      </c>
      <c r="D123" s="169" t="s">
        <v>38</v>
      </c>
      <c r="E123" s="169" t="s">
        <v>39</v>
      </c>
      <c r="F123" s="253"/>
      <c r="G123" s="174">
        <v>45159.395833333336</v>
      </c>
      <c r="H123" s="220"/>
      <c r="I123" s="169" t="s">
        <v>2078</v>
      </c>
      <c r="J123" s="169" t="s">
        <v>2080</v>
      </c>
      <c r="K123" s="169" t="s">
        <v>38</v>
      </c>
      <c r="L123" s="174">
        <v>45159.618055555555</v>
      </c>
      <c r="M123" s="171">
        <v>45159</v>
      </c>
      <c r="N123" s="177">
        <v>0.61805555555474712</v>
      </c>
      <c r="O123" s="169" t="s">
        <v>2079</v>
      </c>
      <c r="P123" s="207">
        <f>'2023 Thawed mass'!E122</f>
        <v>28.04</v>
      </c>
      <c r="Q123" s="215">
        <v>27.9</v>
      </c>
      <c r="R123" s="263"/>
      <c r="S123" s="202">
        <v>8.6300000000000008</v>
      </c>
      <c r="T123" s="263"/>
      <c r="U123" s="220"/>
      <c r="V123" s="253"/>
      <c r="W123" s="220"/>
      <c r="X123" s="220"/>
      <c r="Y123" s="220"/>
      <c r="Z123" s="220"/>
      <c r="AA123" s="220"/>
      <c r="AB123" s="220"/>
      <c r="AC123" s="220"/>
    </row>
    <row r="124" spans="1:29" x14ac:dyDescent="0.3">
      <c r="A124" s="267">
        <v>9</v>
      </c>
      <c r="B124" s="169" t="s">
        <v>1850</v>
      </c>
      <c r="C124" s="169" t="s">
        <v>2423</v>
      </c>
      <c r="D124" s="169" t="s">
        <v>38</v>
      </c>
      <c r="E124" s="169" t="s">
        <v>39</v>
      </c>
      <c r="F124" s="261" t="s">
        <v>2219</v>
      </c>
      <c r="G124" s="174">
        <v>45159.395833333336</v>
      </c>
      <c r="H124" s="242" t="str">
        <f>'2023 LDW fish'!R123</f>
        <v>L2368070-09</v>
      </c>
      <c r="I124" s="169" t="s">
        <v>2220</v>
      </c>
      <c r="J124" s="169" t="s">
        <v>2222</v>
      </c>
      <c r="K124" s="169" t="s">
        <v>38</v>
      </c>
      <c r="L124" s="174">
        <v>45159.395833333336</v>
      </c>
      <c r="M124" s="171">
        <v>45159</v>
      </c>
      <c r="N124" s="177">
        <v>0.39583333333575865</v>
      </c>
      <c r="O124" s="169" t="s">
        <v>2221</v>
      </c>
      <c r="P124" s="207">
        <f>'2023 Thawed mass'!E123</f>
        <v>26.38</v>
      </c>
      <c r="Q124" s="215">
        <v>24.93</v>
      </c>
      <c r="R124" s="242">
        <f>MIN(Q124:Q138)</f>
        <v>8.6</v>
      </c>
      <c r="S124" s="202">
        <v>9.0500000000000007</v>
      </c>
      <c r="T124" s="242">
        <f>SUM(S124:S138)</f>
        <v>128.5</v>
      </c>
      <c r="U124" s="242" t="str">
        <f>IF(T124&gt;=$U$1+30,"Yes","No")</f>
        <v>Yes</v>
      </c>
      <c r="V124" s="251" t="s">
        <v>2458</v>
      </c>
      <c r="W124" s="242">
        <v>21.11</v>
      </c>
      <c r="X124" s="242">
        <v>5.55</v>
      </c>
      <c r="Y124" s="231" t="s">
        <v>2448</v>
      </c>
      <c r="Z124" s="231" t="s">
        <v>2448</v>
      </c>
      <c r="AA124" s="242">
        <v>101.84</v>
      </c>
      <c r="AB124" s="243"/>
      <c r="AC124" s="244">
        <f>T124-SUM(W124:Z138)</f>
        <v>101.84</v>
      </c>
    </row>
    <row r="125" spans="1:29" x14ac:dyDescent="0.3">
      <c r="A125" s="219"/>
      <c r="B125" s="169" t="s">
        <v>1850</v>
      </c>
      <c r="C125" s="169" t="s">
        <v>2423</v>
      </c>
      <c r="D125" s="169" t="s">
        <v>38</v>
      </c>
      <c r="E125" s="169" t="s">
        <v>39</v>
      </c>
      <c r="F125" s="252"/>
      <c r="G125" s="174">
        <v>45159.395833333336</v>
      </c>
      <c r="H125" s="219"/>
      <c r="I125" s="169" t="s">
        <v>2223</v>
      </c>
      <c r="J125" s="169" t="s">
        <v>2225</v>
      </c>
      <c r="K125" s="169" t="s">
        <v>38</v>
      </c>
      <c r="L125" s="174">
        <v>45159.395833333336</v>
      </c>
      <c r="M125" s="171">
        <v>45159</v>
      </c>
      <c r="N125" s="177">
        <v>0.39583333333575865</v>
      </c>
      <c r="O125" s="169" t="s">
        <v>2224</v>
      </c>
      <c r="P125" s="207">
        <f>'2023 Thawed mass'!E124</f>
        <v>8.8699999999999992</v>
      </c>
      <c r="Q125" s="215">
        <v>8.6</v>
      </c>
      <c r="R125" s="262"/>
      <c r="S125" s="202">
        <v>8.5</v>
      </c>
      <c r="T125" s="262"/>
      <c r="U125" s="219"/>
      <c r="V125" s="252"/>
      <c r="W125" s="219"/>
      <c r="X125" s="219"/>
      <c r="Y125" s="219"/>
      <c r="Z125" s="219"/>
      <c r="AA125" s="219"/>
      <c r="AB125" s="219"/>
      <c r="AC125" s="219"/>
    </row>
    <row r="126" spans="1:29" x14ac:dyDescent="0.3">
      <c r="A126" s="219"/>
      <c r="B126" s="169" t="s">
        <v>1850</v>
      </c>
      <c r="C126" s="169" t="s">
        <v>2423</v>
      </c>
      <c r="D126" s="169" t="s">
        <v>38</v>
      </c>
      <c r="E126" s="169" t="s">
        <v>39</v>
      </c>
      <c r="F126" s="252"/>
      <c r="G126" s="174">
        <v>45159.395833333336</v>
      </c>
      <c r="H126" s="219"/>
      <c r="I126" s="169" t="s">
        <v>2226</v>
      </c>
      <c r="J126" s="169" t="s">
        <v>2228</v>
      </c>
      <c r="K126" s="169" t="s">
        <v>38</v>
      </c>
      <c r="L126" s="174">
        <v>45159.422222222223</v>
      </c>
      <c r="M126" s="171">
        <v>45159</v>
      </c>
      <c r="N126" s="177">
        <v>0.42222222222335404</v>
      </c>
      <c r="O126" s="169" t="s">
        <v>2227</v>
      </c>
      <c r="P126" s="207">
        <f>'2023 Thawed mass'!E125</f>
        <v>19.46</v>
      </c>
      <c r="Q126" s="215">
        <v>19.02</v>
      </c>
      <c r="R126" s="262"/>
      <c r="S126" s="202">
        <v>8.48</v>
      </c>
      <c r="T126" s="262"/>
      <c r="U126" s="219"/>
      <c r="V126" s="252"/>
      <c r="W126" s="219"/>
      <c r="X126" s="219"/>
      <c r="Y126" s="219"/>
      <c r="Z126" s="219"/>
      <c r="AA126" s="219"/>
      <c r="AB126" s="219"/>
      <c r="AC126" s="219"/>
    </row>
    <row r="127" spans="1:29" x14ac:dyDescent="0.3">
      <c r="A127" s="219"/>
      <c r="B127" s="169" t="s">
        <v>1850</v>
      </c>
      <c r="C127" s="169" t="s">
        <v>2423</v>
      </c>
      <c r="D127" s="169" t="s">
        <v>38</v>
      </c>
      <c r="E127" s="169" t="s">
        <v>39</v>
      </c>
      <c r="F127" s="252"/>
      <c r="G127" s="174">
        <v>45159.395833333336</v>
      </c>
      <c r="H127" s="219"/>
      <c r="I127" s="169" t="s">
        <v>2229</v>
      </c>
      <c r="J127" s="169" t="s">
        <v>2231</v>
      </c>
      <c r="K127" s="169" t="s">
        <v>38</v>
      </c>
      <c r="L127" s="174">
        <v>45159.444444444445</v>
      </c>
      <c r="M127" s="171">
        <v>45159</v>
      </c>
      <c r="N127" s="177">
        <v>0.44444444444525288</v>
      </c>
      <c r="O127" s="169" t="s">
        <v>2230</v>
      </c>
      <c r="P127" s="207">
        <f>'2023 Thawed mass'!E126</f>
        <v>20.18</v>
      </c>
      <c r="Q127" s="215">
        <v>19.82</v>
      </c>
      <c r="R127" s="262"/>
      <c r="S127" s="202">
        <v>8.49</v>
      </c>
      <c r="T127" s="262"/>
      <c r="U127" s="219"/>
      <c r="V127" s="252"/>
      <c r="W127" s="219"/>
      <c r="X127" s="219"/>
      <c r="Y127" s="219"/>
      <c r="Z127" s="219"/>
      <c r="AA127" s="219"/>
      <c r="AB127" s="219"/>
      <c r="AC127" s="219"/>
    </row>
    <row r="128" spans="1:29" x14ac:dyDescent="0.3">
      <c r="A128" s="219"/>
      <c r="B128" s="169" t="s">
        <v>1850</v>
      </c>
      <c r="C128" s="169" t="s">
        <v>2423</v>
      </c>
      <c r="D128" s="169" t="s">
        <v>38</v>
      </c>
      <c r="E128" s="169" t="s">
        <v>39</v>
      </c>
      <c r="F128" s="252"/>
      <c r="G128" s="174">
        <v>45159.395833333336</v>
      </c>
      <c r="H128" s="219"/>
      <c r="I128" s="169" t="s">
        <v>2232</v>
      </c>
      <c r="J128" s="169" t="s">
        <v>2234</v>
      </c>
      <c r="K128" s="169" t="s">
        <v>38</v>
      </c>
      <c r="L128" s="174">
        <v>45159.444444444445</v>
      </c>
      <c r="M128" s="171">
        <v>45159</v>
      </c>
      <c r="N128" s="177">
        <v>0.44444444444525288</v>
      </c>
      <c r="O128" s="169" t="s">
        <v>2233</v>
      </c>
      <c r="P128" s="207">
        <f>'2023 Thawed mass'!E127</f>
        <v>32.729999999999997</v>
      </c>
      <c r="Q128" s="215">
        <v>32.26</v>
      </c>
      <c r="R128" s="262"/>
      <c r="S128" s="202">
        <v>8.66</v>
      </c>
      <c r="T128" s="262"/>
      <c r="U128" s="219"/>
      <c r="V128" s="252"/>
      <c r="W128" s="219"/>
      <c r="X128" s="219"/>
      <c r="Y128" s="219"/>
      <c r="Z128" s="219"/>
      <c r="AA128" s="219"/>
      <c r="AB128" s="219"/>
      <c r="AC128" s="219"/>
    </row>
    <row r="129" spans="1:29" x14ac:dyDescent="0.3">
      <c r="A129" s="219"/>
      <c r="B129" s="169" t="s">
        <v>1850</v>
      </c>
      <c r="C129" s="169" t="s">
        <v>2423</v>
      </c>
      <c r="D129" s="169" t="s">
        <v>38</v>
      </c>
      <c r="E129" s="169" t="s">
        <v>39</v>
      </c>
      <c r="F129" s="252"/>
      <c r="G129" s="174">
        <v>45159.395833333336</v>
      </c>
      <c r="H129" s="219"/>
      <c r="I129" s="169" t="s">
        <v>2235</v>
      </c>
      <c r="J129" s="169" t="s">
        <v>2237</v>
      </c>
      <c r="K129" s="169" t="s">
        <v>38</v>
      </c>
      <c r="L129" s="174">
        <v>45159.444444444445</v>
      </c>
      <c r="M129" s="171">
        <v>45159</v>
      </c>
      <c r="N129" s="177">
        <v>0.44444444444525288</v>
      </c>
      <c r="O129" s="169" t="s">
        <v>2236</v>
      </c>
      <c r="P129" s="207">
        <f>'2023 Thawed mass'!E128</f>
        <v>23.41</v>
      </c>
      <c r="Q129" s="215">
        <v>22.9</v>
      </c>
      <c r="R129" s="262"/>
      <c r="S129" s="202">
        <v>8.7100000000000009</v>
      </c>
      <c r="T129" s="262"/>
      <c r="U129" s="219"/>
      <c r="V129" s="252"/>
      <c r="W129" s="219"/>
      <c r="X129" s="219"/>
      <c r="Y129" s="219"/>
      <c r="Z129" s="219"/>
      <c r="AA129" s="219"/>
      <c r="AB129" s="219"/>
      <c r="AC129" s="219"/>
    </row>
    <row r="130" spans="1:29" x14ac:dyDescent="0.3">
      <c r="A130" s="219"/>
      <c r="B130" s="169" t="s">
        <v>1850</v>
      </c>
      <c r="C130" s="169" t="s">
        <v>2423</v>
      </c>
      <c r="D130" s="169" t="s">
        <v>38</v>
      </c>
      <c r="E130" s="169" t="s">
        <v>39</v>
      </c>
      <c r="F130" s="252"/>
      <c r="G130" s="174">
        <v>45159.395833333336</v>
      </c>
      <c r="H130" s="219"/>
      <c r="I130" s="169" t="s">
        <v>2238</v>
      </c>
      <c r="J130" s="169" t="s">
        <v>2240</v>
      </c>
      <c r="K130" s="169" t="s">
        <v>38</v>
      </c>
      <c r="L130" s="174">
        <v>45159.444444444445</v>
      </c>
      <c r="M130" s="171">
        <v>45159</v>
      </c>
      <c r="N130" s="177">
        <v>0.44444444444525288</v>
      </c>
      <c r="O130" s="169" t="s">
        <v>2239</v>
      </c>
      <c r="P130" s="207">
        <f>'2023 Thawed mass'!E129</f>
        <v>13.23</v>
      </c>
      <c r="Q130" s="215">
        <v>13.06</v>
      </c>
      <c r="R130" s="262"/>
      <c r="S130" s="202">
        <v>8.36</v>
      </c>
      <c r="T130" s="262"/>
      <c r="U130" s="219"/>
      <c r="V130" s="252"/>
      <c r="W130" s="219"/>
      <c r="X130" s="219"/>
      <c r="Y130" s="219"/>
      <c r="Z130" s="219"/>
      <c r="AA130" s="219"/>
      <c r="AB130" s="219"/>
      <c r="AC130" s="219"/>
    </row>
    <row r="131" spans="1:29" x14ac:dyDescent="0.3">
      <c r="A131" s="219"/>
      <c r="B131" s="169" t="s">
        <v>1850</v>
      </c>
      <c r="C131" s="169" t="s">
        <v>2423</v>
      </c>
      <c r="D131" s="169" t="s">
        <v>38</v>
      </c>
      <c r="E131" s="169" t="s">
        <v>39</v>
      </c>
      <c r="F131" s="252"/>
      <c r="G131" s="174">
        <v>45159.395833333336</v>
      </c>
      <c r="H131" s="219"/>
      <c r="I131" s="169" t="s">
        <v>2241</v>
      </c>
      <c r="J131" s="169" t="s">
        <v>2243</v>
      </c>
      <c r="K131" s="169" t="s">
        <v>38</v>
      </c>
      <c r="L131" s="174">
        <v>45159.475694444445</v>
      </c>
      <c r="M131" s="171">
        <v>45159</v>
      </c>
      <c r="N131" s="177">
        <v>0.47569444444525288</v>
      </c>
      <c r="O131" s="169" t="s">
        <v>2242</v>
      </c>
      <c r="P131" s="207">
        <f>'2023 Thawed mass'!E130</f>
        <v>19.57</v>
      </c>
      <c r="Q131" s="215">
        <v>19.11</v>
      </c>
      <c r="R131" s="262"/>
      <c r="S131" s="202">
        <v>8.32</v>
      </c>
      <c r="T131" s="262"/>
      <c r="U131" s="219"/>
      <c r="V131" s="252"/>
      <c r="W131" s="219"/>
      <c r="X131" s="219"/>
      <c r="Y131" s="219"/>
      <c r="Z131" s="219"/>
      <c r="AA131" s="219"/>
      <c r="AB131" s="219"/>
      <c r="AC131" s="219"/>
    </row>
    <row r="132" spans="1:29" x14ac:dyDescent="0.3">
      <c r="A132" s="219"/>
      <c r="B132" s="169" t="s">
        <v>1850</v>
      </c>
      <c r="C132" s="169" t="s">
        <v>2423</v>
      </c>
      <c r="D132" s="169" t="s">
        <v>38</v>
      </c>
      <c r="E132" s="169" t="s">
        <v>39</v>
      </c>
      <c r="F132" s="252"/>
      <c r="G132" s="174">
        <v>45159.395833333336</v>
      </c>
      <c r="H132" s="219"/>
      <c r="I132" s="169" t="s">
        <v>2244</v>
      </c>
      <c r="J132" s="169" t="s">
        <v>2246</v>
      </c>
      <c r="K132" s="169" t="s">
        <v>38</v>
      </c>
      <c r="L132" s="174">
        <v>45159.496527777781</v>
      </c>
      <c r="M132" s="171">
        <v>45159</v>
      </c>
      <c r="N132" s="177">
        <v>0.49652777778101154</v>
      </c>
      <c r="O132" s="169" t="s">
        <v>2245</v>
      </c>
      <c r="P132" s="207">
        <f>'2023 Thawed mass'!E131</f>
        <v>12.13</v>
      </c>
      <c r="Q132" s="215">
        <v>11.21</v>
      </c>
      <c r="R132" s="262"/>
      <c r="S132" s="202">
        <v>8.3800000000000008</v>
      </c>
      <c r="T132" s="262"/>
      <c r="U132" s="219"/>
      <c r="V132" s="252"/>
      <c r="W132" s="219"/>
      <c r="X132" s="219"/>
      <c r="Y132" s="219"/>
      <c r="Z132" s="219"/>
      <c r="AA132" s="219"/>
      <c r="AB132" s="219"/>
      <c r="AC132" s="219"/>
    </row>
    <row r="133" spans="1:29" x14ac:dyDescent="0.3">
      <c r="A133" s="219"/>
      <c r="B133" s="169" t="s">
        <v>1850</v>
      </c>
      <c r="C133" s="169" t="s">
        <v>2423</v>
      </c>
      <c r="D133" s="169" t="s">
        <v>38</v>
      </c>
      <c r="E133" s="169" t="s">
        <v>39</v>
      </c>
      <c r="F133" s="252"/>
      <c r="G133" s="174">
        <v>45159.395833333336</v>
      </c>
      <c r="H133" s="219"/>
      <c r="I133" s="169" t="s">
        <v>2247</v>
      </c>
      <c r="J133" s="169" t="s">
        <v>2249</v>
      </c>
      <c r="K133" s="169" t="s">
        <v>38</v>
      </c>
      <c r="L133" s="174">
        <v>45159.496527777781</v>
      </c>
      <c r="M133" s="171">
        <v>45159</v>
      </c>
      <c r="N133" s="177">
        <v>0.49652777778101154</v>
      </c>
      <c r="O133" s="169" t="s">
        <v>2248</v>
      </c>
      <c r="P133" s="207">
        <f>'2023 Thawed mass'!E132</f>
        <v>19.53</v>
      </c>
      <c r="Q133" s="215">
        <v>18.760000000000002</v>
      </c>
      <c r="R133" s="262"/>
      <c r="S133" s="202">
        <v>8.81</v>
      </c>
      <c r="T133" s="262"/>
      <c r="U133" s="219"/>
      <c r="V133" s="252"/>
      <c r="W133" s="219"/>
      <c r="X133" s="219"/>
      <c r="Y133" s="219"/>
      <c r="Z133" s="219"/>
      <c r="AA133" s="219"/>
      <c r="AB133" s="219"/>
      <c r="AC133" s="219"/>
    </row>
    <row r="134" spans="1:29" x14ac:dyDescent="0.3">
      <c r="A134" s="219"/>
      <c r="B134" s="169" t="s">
        <v>1850</v>
      </c>
      <c r="C134" s="169" t="s">
        <v>2423</v>
      </c>
      <c r="D134" s="169" t="s">
        <v>38</v>
      </c>
      <c r="E134" s="169" t="s">
        <v>39</v>
      </c>
      <c r="F134" s="252"/>
      <c r="G134" s="174">
        <v>45159.395833333336</v>
      </c>
      <c r="H134" s="219"/>
      <c r="I134" s="169" t="s">
        <v>2250</v>
      </c>
      <c r="J134" s="169" t="s">
        <v>2252</v>
      </c>
      <c r="K134" s="169" t="s">
        <v>38</v>
      </c>
      <c r="L134" s="174">
        <v>45159.496527777781</v>
      </c>
      <c r="M134" s="171">
        <v>45159</v>
      </c>
      <c r="N134" s="177">
        <v>0.49652777778101154</v>
      </c>
      <c r="O134" s="169" t="s">
        <v>2251</v>
      </c>
      <c r="P134" s="207">
        <f>'2023 Thawed mass'!E133</f>
        <v>15.49</v>
      </c>
      <c r="Q134" s="215">
        <v>14.95</v>
      </c>
      <c r="R134" s="262"/>
      <c r="S134" s="202">
        <v>8.5399999999999991</v>
      </c>
      <c r="T134" s="262"/>
      <c r="U134" s="219"/>
      <c r="V134" s="252"/>
      <c r="W134" s="219"/>
      <c r="X134" s="219"/>
      <c r="Y134" s="219"/>
      <c r="Z134" s="219"/>
      <c r="AA134" s="219"/>
      <c r="AB134" s="219"/>
      <c r="AC134" s="219"/>
    </row>
    <row r="135" spans="1:29" x14ac:dyDescent="0.3">
      <c r="A135" s="219"/>
      <c r="B135" s="169" t="s">
        <v>1850</v>
      </c>
      <c r="C135" s="169" t="s">
        <v>2423</v>
      </c>
      <c r="D135" s="169" t="s">
        <v>38</v>
      </c>
      <c r="E135" s="169" t="s">
        <v>39</v>
      </c>
      <c r="F135" s="252"/>
      <c r="G135" s="174">
        <v>45159.395833333336</v>
      </c>
      <c r="H135" s="219"/>
      <c r="I135" s="169" t="s">
        <v>2253</v>
      </c>
      <c r="J135" s="169" t="s">
        <v>2255</v>
      </c>
      <c r="K135" s="169" t="s">
        <v>38</v>
      </c>
      <c r="L135" s="174">
        <v>45159.496527777781</v>
      </c>
      <c r="M135" s="171">
        <v>45159</v>
      </c>
      <c r="N135" s="177">
        <v>0.49652777778101154</v>
      </c>
      <c r="O135" s="169" t="s">
        <v>2254</v>
      </c>
      <c r="P135" s="207">
        <f>'2023 Thawed mass'!E134</f>
        <v>17.79</v>
      </c>
      <c r="Q135" s="215">
        <v>17.18</v>
      </c>
      <c r="R135" s="262"/>
      <c r="S135" s="202">
        <v>8.51</v>
      </c>
      <c r="T135" s="262"/>
      <c r="U135" s="219"/>
      <c r="V135" s="252"/>
      <c r="W135" s="219"/>
      <c r="X135" s="219"/>
      <c r="Y135" s="219"/>
      <c r="Z135" s="219"/>
      <c r="AA135" s="219"/>
      <c r="AB135" s="219"/>
      <c r="AC135" s="219"/>
    </row>
    <row r="136" spans="1:29" x14ac:dyDescent="0.3">
      <c r="A136" s="219"/>
      <c r="B136" s="169" t="s">
        <v>1850</v>
      </c>
      <c r="C136" s="169" t="s">
        <v>2423</v>
      </c>
      <c r="D136" s="169" t="s">
        <v>38</v>
      </c>
      <c r="E136" s="169" t="s">
        <v>39</v>
      </c>
      <c r="F136" s="252"/>
      <c r="G136" s="174">
        <v>45159.395833333336</v>
      </c>
      <c r="H136" s="219"/>
      <c r="I136" s="169" t="s">
        <v>2256</v>
      </c>
      <c r="J136" s="169" t="s">
        <v>2258</v>
      </c>
      <c r="K136" s="169" t="s">
        <v>38</v>
      </c>
      <c r="L136" s="174">
        <v>45159.496527777781</v>
      </c>
      <c r="M136" s="171">
        <v>45159</v>
      </c>
      <c r="N136" s="177">
        <v>0.49652777778101154</v>
      </c>
      <c r="O136" s="169" t="s">
        <v>2257</v>
      </c>
      <c r="P136" s="207">
        <f>'2023 Thawed mass'!E135</f>
        <v>19.78</v>
      </c>
      <c r="Q136" s="215">
        <v>19.03</v>
      </c>
      <c r="R136" s="262"/>
      <c r="S136" s="202">
        <v>8.7100000000000009</v>
      </c>
      <c r="T136" s="262"/>
      <c r="U136" s="219"/>
      <c r="V136" s="252"/>
      <c r="W136" s="219"/>
      <c r="X136" s="219"/>
      <c r="Y136" s="219"/>
      <c r="Z136" s="219"/>
      <c r="AA136" s="219"/>
      <c r="AB136" s="219"/>
      <c r="AC136" s="219"/>
    </row>
    <row r="137" spans="1:29" x14ac:dyDescent="0.3">
      <c r="A137" s="219"/>
      <c r="B137" s="169" t="s">
        <v>1850</v>
      </c>
      <c r="C137" s="169" t="s">
        <v>2423</v>
      </c>
      <c r="D137" s="169" t="s">
        <v>38</v>
      </c>
      <c r="E137" s="169" t="s">
        <v>39</v>
      </c>
      <c r="F137" s="252"/>
      <c r="G137" s="174">
        <v>45159.395833333336</v>
      </c>
      <c r="H137" s="219"/>
      <c r="I137" s="169" t="s">
        <v>2259</v>
      </c>
      <c r="J137" s="169" t="s">
        <v>2261</v>
      </c>
      <c r="K137" s="169" t="s">
        <v>38</v>
      </c>
      <c r="L137" s="174">
        <v>45159.526388888888</v>
      </c>
      <c r="M137" s="171">
        <v>45159</v>
      </c>
      <c r="N137" s="177">
        <v>0.52638888888759539</v>
      </c>
      <c r="O137" s="169" t="s">
        <v>2260</v>
      </c>
      <c r="P137" s="207">
        <f>'2023 Thawed mass'!E136</f>
        <v>17.93</v>
      </c>
      <c r="Q137" s="215">
        <v>17.45</v>
      </c>
      <c r="R137" s="262"/>
      <c r="S137" s="202">
        <v>8.4700000000000006</v>
      </c>
      <c r="T137" s="262"/>
      <c r="U137" s="219"/>
      <c r="V137" s="252"/>
      <c r="W137" s="219"/>
      <c r="X137" s="219"/>
      <c r="Y137" s="219"/>
      <c r="Z137" s="219"/>
      <c r="AA137" s="219"/>
      <c r="AB137" s="219"/>
      <c r="AC137" s="219"/>
    </row>
    <row r="138" spans="1:29" x14ac:dyDescent="0.3">
      <c r="A138" s="219"/>
      <c r="B138" s="169" t="s">
        <v>1850</v>
      </c>
      <c r="C138" s="169" t="s">
        <v>2423</v>
      </c>
      <c r="D138" s="169" t="s">
        <v>38</v>
      </c>
      <c r="E138" s="169" t="s">
        <v>39</v>
      </c>
      <c r="F138" s="253"/>
      <c r="G138" s="174">
        <v>45159.395833333336</v>
      </c>
      <c r="H138" s="220"/>
      <c r="I138" s="169" t="s">
        <v>2262</v>
      </c>
      <c r="J138" s="169" t="s">
        <v>2264</v>
      </c>
      <c r="K138" s="169" t="s">
        <v>38</v>
      </c>
      <c r="L138" s="174">
        <v>45159.618055555555</v>
      </c>
      <c r="M138" s="171">
        <v>45159</v>
      </c>
      <c r="N138" s="177">
        <v>0.61805555555474712</v>
      </c>
      <c r="O138" s="169" t="s">
        <v>2263</v>
      </c>
      <c r="P138" s="207">
        <f>'2023 Thawed mass'!E137</f>
        <v>21.33</v>
      </c>
      <c r="Q138" s="215">
        <v>20.84</v>
      </c>
      <c r="R138" s="263"/>
      <c r="S138" s="202">
        <v>8.51</v>
      </c>
      <c r="T138" s="263"/>
      <c r="U138" s="220"/>
      <c r="V138" s="253"/>
      <c r="W138" s="220"/>
      <c r="X138" s="220"/>
      <c r="Y138" s="220"/>
      <c r="Z138" s="220"/>
      <c r="AA138" s="220"/>
      <c r="AB138" s="220"/>
      <c r="AC138" s="220"/>
    </row>
    <row r="139" spans="1:29" x14ac:dyDescent="0.3">
      <c r="A139" s="267">
        <v>10</v>
      </c>
      <c r="B139" s="169" t="s">
        <v>1850</v>
      </c>
      <c r="C139" s="169" t="s">
        <v>2424</v>
      </c>
      <c r="D139" s="169" t="s">
        <v>38</v>
      </c>
      <c r="E139" s="169" t="s">
        <v>39</v>
      </c>
      <c r="F139" s="242" t="s">
        <v>1897</v>
      </c>
      <c r="G139" s="174">
        <v>45159.548611111109</v>
      </c>
      <c r="H139" s="242" t="str">
        <f>'2023 LDW fish'!R138</f>
        <v>L2368070-10</v>
      </c>
      <c r="I139" s="169" t="s">
        <v>1898</v>
      </c>
      <c r="J139" s="169" t="s">
        <v>1900</v>
      </c>
      <c r="K139" s="169" t="s">
        <v>38</v>
      </c>
      <c r="L139" s="174">
        <v>45159.548611111109</v>
      </c>
      <c r="M139" s="171">
        <v>45159</v>
      </c>
      <c r="N139" s="177">
        <v>0.54861111110949423</v>
      </c>
      <c r="O139" s="169" t="s">
        <v>1899</v>
      </c>
      <c r="P139" s="207">
        <f>'2023 Thawed mass'!E138</f>
        <v>11.57</v>
      </c>
      <c r="Q139" s="215">
        <v>10.45</v>
      </c>
      <c r="R139" s="242">
        <f>MIN(Q139:Q153)</f>
        <v>10.02</v>
      </c>
      <c r="S139" s="202">
        <v>9.59</v>
      </c>
      <c r="T139" s="242">
        <f>SUM(S139:S153)</f>
        <v>152.41</v>
      </c>
      <c r="U139" s="242" t="str">
        <f>IF(T139&gt;=$U$1,"Yes","No")</f>
        <v>Yes</v>
      </c>
      <c r="V139" s="242"/>
      <c r="W139" s="242">
        <v>20.69</v>
      </c>
      <c r="X139" s="242">
        <v>6.51</v>
      </c>
      <c r="Y139" s="231" t="s">
        <v>2448</v>
      </c>
      <c r="Z139" s="231" t="s">
        <v>2448</v>
      </c>
      <c r="AA139" s="242">
        <v>125.21</v>
      </c>
      <c r="AB139" s="243" t="s">
        <v>2448</v>
      </c>
      <c r="AC139" s="244">
        <f>T139-SUM(W139:Z153)</f>
        <v>125.21</v>
      </c>
    </row>
    <row r="140" spans="1:29" x14ac:dyDescent="0.3">
      <c r="A140" s="219"/>
      <c r="B140" s="169" t="s">
        <v>1850</v>
      </c>
      <c r="C140" s="169" t="s">
        <v>2424</v>
      </c>
      <c r="D140" s="169" t="s">
        <v>38</v>
      </c>
      <c r="E140" s="169" t="s">
        <v>39</v>
      </c>
      <c r="F140" s="219"/>
      <c r="G140" s="174">
        <v>45159.548611111109</v>
      </c>
      <c r="H140" s="219"/>
      <c r="I140" s="169" t="s">
        <v>1901</v>
      </c>
      <c r="J140" s="169" t="s">
        <v>1903</v>
      </c>
      <c r="K140" s="169" t="s">
        <v>38</v>
      </c>
      <c r="L140" s="174">
        <v>45159.548611111109</v>
      </c>
      <c r="M140" s="171">
        <v>45159</v>
      </c>
      <c r="N140" s="177">
        <v>0.54861111110949423</v>
      </c>
      <c r="O140" s="169" t="s">
        <v>1902</v>
      </c>
      <c r="P140" s="207">
        <f>'2023 Thawed mass'!E139</f>
        <v>15.05</v>
      </c>
      <c r="Q140" s="215">
        <v>14.46</v>
      </c>
      <c r="R140" s="262"/>
      <c r="S140" s="202">
        <v>10.33</v>
      </c>
      <c r="T140" s="262"/>
      <c r="U140" s="219"/>
      <c r="V140" s="219"/>
      <c r="W140" s="219"/>
      <c r="X140" s="219"/>
      <c r="Y140" s="219"/>
      <c r="Z140" s="219"/>
      <c r="AA140" s="219"/>
      <c r="AB140" s="219"/>
      <c r="AC140" s="219"/>
    </row>
    <row r="141" spans="1:29" x14ac:dyDescent="0.3">
      <c r="A141" s="219"/>
      <c r="B141" s="169" t="s">
        <v>1850</v>
      </c>
      <c r="C141" s="169" t="s">
        <v>2424</v>
      </c>
      <c r="D141" s="169" t="s">
        <v>38</v>
      </c>
      <c r="E141" s="169" t="s">
        <v>39</v>
      </c>
      <c r="F141" s="219"/>
      <c r="G141" s="174">
        <v>45159.548611111109</v>
      </c>
      <c r="H141" s="219"/>
      <c r="I141" s="169" t="s">
        <v>1904</v>
      </c>
      <c r="J141" s="169" t="s">
        <v>1906</v>
      </c>
      <c r="K141" s="169" t="s">
        <v>38</v>
      </c>
      <c r="L141" s="174">
        <v>45159.548611111109</v>
      </c>
      <c r="M141" s="171">
        <v>45159</v>
      </c>
      <c r="N141" s="177">
        <v>0.54861111110949423</v>
      </c>
      <c r="O141" s="169" t="s">
        <v>1905</v>
      </c>
      <c r="P141" s="207">
        <f>'2023 Thawed mass'!E140</f>
        <v>16.940000000000001</v>
      </c>
      <c r="Q141" s="215">
        <v>16.32</v>
      </c>
      <c r="R141" s="262"/>
      <c r="S141" s="202">
        <v>10.38</v>
      </c>
      <c r="T141" s="262"/>
      <c r="U141" s="219"/>
      <c r="V141" s="219"/>
      <c r="W141" s="219"/>
      <c r="X141" s="219"/>
      <c r="Y141" s="219"/>
      <c r="Z141" s="219"/>
      <c r="AA141" s="219"/>
      <c r="AB141" s="219"/>
      <c r="AC141" s="219"/>
    </row>
    <row r="142" spans="1:29" x14ac:dyDescent="0.3">
      <c r="A142" s="219"/>
      <c r="B142" s="169" t="s">
        <v>1850</v>
      </c>
      <c r="C142" s="169" t="s">
        <v>2424</v>
      </c>
      <c r="D142" s="169" t="s">
        <v>38</v>
      </c>
      <c r="E142" s="169" t="s">
        <v>39</v>
      </c>
      <c r="F142" s="219"/>
      <c r="G142" s="174">
        <v>45159.548611111109</v>
      </c>
      <c r="H142" s="219"/>
      <c r="I142" s="169" t="s">
        <v>1907</v>
      </c>
      <c r="J142" s="169" t="s">
        <v>1909</v>
      </c>
      <c r="K142" s="169" t="s">
        <v>38</v>
      </c>
      <c r="L142" s="174">
        <v>45159.548611111109</v>
      </c>
      <c r="M142" s="171">
        <v>45159</v>
      </c>
      <c r="N142" s="177">
        <v>0.54861111110949423</v>
      </c>
      <c r="O142" s="169" t="s">
        <v>1908</v>
      </c>
      <c r="P142" s="207">
        <f>'2023 Thawed mass'!E141</f>
        <v>17.55</v>
      </c>
      <c r="Q142" s="215">
        <v>16.920000000000002</v>
      </c>
      <c r="R142" s="262"/>
      <c r="S142" s="202">
        <v>10.28</v>
      </c>
      <c r="T142" s="262"/>
      <c r="U142" s="219"/>
      <c r="V142" s="219"/>
      <c r="W142" s="219"/>
      <c r="X142" s="219"/>
      <c r="Y142" s="219"/>
      <c r="Z142" s="219"/>
      <c r="AA142" s="219"/>
      <c r="AB142" s="219"/>
      <c r="AC142" s="219"/>
    </row>
    <row r="143" spans="1:29" x14ac:dyDescent="0.3">
      <c r="A143" s="219"/>
      <c r="B143" s="169" t="s">
        <v>1850</v>
      </c>
      <c r="C143" s="169" t="s">
        <v>2424</v>
      </c>
      <c r="D143" s="169" t="s">
        <v>38</v>
      </c>
      <c r="E143" s="169" t="s">
        <v>39</v>
      </c>
      <c r="F143" s="219"/>
      <c r="G143" s="174">
        <v>45159.548611111109</v>
      </c>
      <c r="H143" s="219"/>
      <c r="I143" s="169" t="s">
        <v>1910</v>
      </c>
      <c r="J143" s="169" t="s">
        <v>1912</v>
      </c>
      <c r="K143" s="169" t="s">
        <v>38</v>
      </c>
      <c r="L143" s="174">
        <v>45159.548611111109</v>
      </c>
      <c r="M143" s="171">
        <v>45159</v>
      </c>
      <c r="N143" s="177">
        <v>0.54861111110949423</v>
      </c>
      <c r="O143" s="169" t="s">
        <v>1911</v>
      </c>
      <c r="P143" s="207">
        <f>'2023 Thawed mass'!E142</f>
        <v>14.78</v>
      </c>
      <c r="Q143" s="215">
        <v>14.24</v>
      </c>
      <c r="R143" s="262"/>
      <c r="S143" s="202">
        <v>10.33</v>
      </c>
      <c r="T143" s="262"/>
      <c r="U143" s="219"/>
      <c r="V143" s="219"/>
      <c r="W143" s="219"/>
      <c r="X143" s="219"/>
      <c r="Y143" s="219"/>
      <c r="Z143" s="219"/>
      <c r="AA143" s="219"/>
      <c r="AB143" s="219"/>
      <c r="AC143" s="219"/>
    </row>
    <row r="144" spans="1:29" x14ac:dyDescent="0.3">
      <c r="A144" s="219"/>
      <c r="B144" s="169" t="s">
        <v>1850</v>
      </c>
      <c r="C144" s="169" t="s">
        <v>2424</v>
      </c>
      <c r="D144" s="169" t="s">
        <v>38</v>
      </c>
      <c r="E144" s="169" t="s">
        <v>39</v>
      </c>
      <c r="F144" s="219"/>
      <c r="G144" s="174">
        <v>45159.548611111109</v>
      </c>
      <c r="H144" s="219"/>
      <c r="I144" s="169" t="s">
        <v>1913</v>
      </c>
      <c r="J144" s="169" t="s">
        <v>1915</v>
      </c>
      <c r="K144" s="169" t="s">
        <v>38</v>
      </c>
      <c r="L144" s="174">
        <v>45159.548611111109</v>
      </c>
      <c r="M144" s="171">
        <v>45159</v>
      </c>
      <c r="N144" s="177">
        <v>0.54861111110949423</v>
      </c>
      <c r="O144" s="169" t="s">
        <v>1914</v>
      </c>
      <c r="P144" s="207">
        <f>'2023 Thawed mass'!E143</f>
        <v>12.27</v>
      </c>
      <c r="Q144" s="215">
        <v>11.84</v>
      </c>
      <c r="R144" s="262"/>
      <c r="S144" s="202">
        <v>10.26</v>
      </c>
      <c r="T144" s="262"/>
      <c r="U144" s="219"/>
      <c r="V144" s="219"/>
      <c r="W144" s="219"/>
      <c r="X144" s="219"/>
      <c r="Y144" s="219"/>
      <c r="Z144" s="219"/>
      <c r="AA144" s="219"/>
      <c r="AB144" s="219"/>
      <c r="AC144" s="219"/>
    </row>
    <row r="145" spans="1:29" x14ac:dyDescent="0.3">
      <c r="A145" s="219"/>
      <c r="B145" s="169" t="s">
        <v>1850</v>
      </c>
      <c r="C145" s="169" t="s">
        <v>2424</v>
      </c>
      <c r="D145" s="169" t="s">
        <v>38</v>
      </c>
      <c r="E145" s="169" t="s">
        <v>39</v>
      </c>
      <c r="F145" s="219"/>
      <c r="G145" s="174">
        <v>45159.548611111109</v>
      </c>
      <c r="H145" s="219"/>
      <c r="I145" s="169" t="s">
        <v>1916</v>
      </c>
      <c r="J145" s="169" t="s">
        <v>1918</v>
      </c>
      <c r="K145" s="169" t="s">
        <v>38</v>
      </c>
      <c r="L145" s="174">
        <v>45159.548611111109</v>
      </c>
      <c r="M145" s="171">
        <v>45159</v>
      </c>
      <c r="N145" s="177">
        <v>0.54861111110949423</v>
      </c>
      <c r="O145" s="169" t="s">
        <v>1917</v>
      </c>
      <c r="P145" s="207">
        <f>'2023 Thawed mass'!E144</f>
        <v>15.26</v>
      </c>
      <c r="Q145" s="215">
        <v>14.76</v>
      </c>
      <c r="R145" s="262"/>
      <c r="S145" s="202">
        <v>10.38</v>
      </c>
      <c r="T145" s="262"/>
      <c r="U145" s="219"/>
      <c r="V145" s="219"/>
      <c r="W145" s="219"/>
      <c r="X145" s="219"/>
      <c r="Y145" s="219"/>
      <c r="Z145" s="219"/>
      <c r="AA145" s="219"/>
      <c r="AB145" s="219"/>
      <c r="AC145" s="219"/>
    </row>
    <row r="146" spans="1:29" x14ac:dyDescent="0.3">
      <c r="A146" s="219"/>
      <c r="B146" s="169" t="s">
        <v>1850</v>
      </c>
      <c r="C146" s="169" t="s">
        <v>2424</v>
      </c>
      <c r="D146" s="169" t="s">
        <v>38</v>
      </c>
      <c r="E146" s="169" t="s">
        <v>39</v>
      </c>
      <c r="F146" s="219"/>
      <c r="G146" s="174">
        <v>45159.548611111109</v>
      </c>
      <c r="H146" s="219"/>
      <c r="I146" s="169" t="s">
        <v>1919</v>
      </c>
      <c r="J146" s="169" t="s">
        <v>1921</v>
      </c>
      <c r="K146" s="169" t="s">
        <v>38</v>
      </c>
      <c r="L146" s="174">
        <v>45159.548611111109</v>
      </c>
      <c r="M146" s="171">
        <v>45159</v>
      </c>
      <c r="N146" s="177">
        <v>0.54861111110949423</v>
      </c>
      <c r="O146" s="169" t="s">
        <v>1920</v>
      </c>
      <c r="P146" s="207">
        <f>'2023 Thawed mass'!E145</f>
        <v>18.86</v>
      </c>
      <c r="Q146" s="215">
        <v>18.27</v>
      </c>
      <c r="R146" s="262"/>
      <c r="S146" s="202">
        <v>10.35</v>
      </c>
      <c r="T146" s="262"/>
      <c r="U146" s="219"/>
      <c r="V146" s="219"/>
      <c r="W146" s="219"/>
      <c r="X146" s="219"/>
      <c r="Y146" s="219"/>
      <c r="Z146" s="219"/>
      <c r="AA146" s="219"/>
      <c r="AB146" s="219"/>
      <c r="AC146" s="219"/>
    </row>
    <row r="147" spans="1:29" x14ac:dyDescent="0.3">
      <c r="A147" s="219"/>
      <c r="B147" s="169" t="s">
        <v>1850</v>
      </c>
      <c r="C147" s="169" t="s">
        <v>2424</v>
      </c>
      <c r="D147" s="169" t="s">
        <v>38</v>
      </c>
      <c r="E147" s="169" t="s">
        <v>39</v>
      </c>
      <c r="F147" s="219"/>
      <c r="G147" s="174">
        <v>45159.548611111109</v>
      </c>
      <c r="H147" s="219"/>
      <c r="I147" s="169" t="s">
        <v>1922</v>
      </c>
      <c r="J147" s="169" t="s">
        <v>1924</v>
      </c>
      <c r="K147" s="169" t="s">
        <v>38</v>
      </c>
      <c r="L147" s="174">
        <v>45159.548611111109</v>
      </c>
      <c r="M147" s="171">
        <v>45159</v>
      </c>
      <c r="N147" s="177">
        <v>0.54861111110949423</v>
      </c>
      <c r="O147" s="169" t="s">
        <v>1923</v>
      </c>
      <c r="P147" s="207">
        <f>'2023 Thawed mass'!E146</f>
        <v>15.48</v>
      </c>
      <c r="Q147" s="215">
        <v>15.08</v>
      </c>
      <c r="R147" s="262"/>
      <c r="S147" s="202">
        <v>10.33</v>
      </c>
      <c r="T147" s="262"/>
      <c r="U147" s="219"/>
      <c r="V147" s="219"/>
      <c r="W147" s="219"/>
      <c r="X147" s="219"/>
      <c r="Y147" s="219"/>
      <c r="Z147" s="219"/>
      <c r="AA147" s="219"/>
      <c r="AB147" s="219"/>
      <c r="AC147" s="219"/>
    </row>
    <row r="148" spans="1:29" x14ac:dyDescent="0.3">
      <c r="A148" s="219"/>
      <c r="B148" s="169" t="s">
        <v>1850</v>
      </c>
      <c r="C148" s="169" t="s">
        <v>2424</v>
      </c>
      <c r="D148" s="169" t="s">
        <v>38</v>
      </c>
      <c r="E148" s="169" t="s">
        <v>39</v>
      </c>
      <c r="F148" s="219"/>
      <c r="G148" s="174">
        <v>45159.548611111109</v>
      </c>
      <c r="H148" s="219"/>
      <c r="I148" s="169" t="s">
        <v>1925</v>
      </c>
      <c r="J148" s="169" t="s">
        <v>1927</v>
      </c>
      <c r="K148" s="169" t="s">
        <v>38</v>
      </c>
      <c r="L148" s="174">
        <v>45159.548611111109</v>
      </c>
      <c r="M148" s="171">
        <v>45159</v>
      </c>
      <c r="N148" s="177">
        <v>0.54861111110949423</v>
      </c>
      <c r="O148" s="169" t="s">
        <v>1926</v>
      </c>
      <c r="P148" s="207">
        <f>'2023 Thawed mass'!E147</f>
        <v>10.83</v>
      </c>
      <c r="Q148" s="215">
        <v>10.02</v>
      </c>
      <c r="R148" s="262"/>
      <c r="S148" s="202">
        <v>9.27</v>
      </c>
      <c r="T148" s="262"/>
      <c r="U148" s="219"/>
      <c r="V148" s="219"/>
      <c r="W148" s="219"/>
      <c r="X148" s="219"/>
      <c r="Y148" s="219"/>
      <c r="Z148" s="219"/>
      <c r="AA148" s="219"/>
      <c r="AB148" s="219"/>
      <c r="AC148" s="219"/>
    </row>
    <row r="149" spans="1:29" x14ac:dyDescent="0.3">
      <c r="A149" s="219"/>
      <c r="B149" s="169" t="s">
        <v>1850</v>
      </c>
      <c r="C149" s="169" t="s">
        <v>2424</v>
      </c>
      <c r="D149" s="169" t="s">
        <v>38</v>
      </c>
      <c r="E149" s="169" t="s">
        <v>39</v>
      </c>
      <c r="F149" s="219"/>
      <c r="G149" s="174">
        <v>45159.548611111109</v>
      </c>
      <c r="H149" s="219"/>
      <c r="I149" s="169" t="s">
        <v>1928</v>
      </c>
      <c r="J149" s="169" t="s">
        <v>1930</v>
      </c>
      <c r="K149" s="169" t="s">
        <v>38</v>
      </c>
      <c r="L149" s="174">
        <v>45159.548611111109</v>
      </c>
      <c r="M149" s="171">
        <v>45159</v>
      </c>
      <c r="N149" s="177">
        <v>0.54861111110949423</v>
      </c>
      <c r="O149" s="169" t="s">
        <v>1929</v>
      </c>
      <c r="P149" s="207">
        <f>'2023 Thawed mass'!E148</f>
        <v>11.14</v>
      </c>
      <c r="Q149" s="215">
        <v>10.9</v>
      </c>
      <c r="R149" s="262"/>
      <c r="S149" s="202">
        <v>9.7899999999999991</v>
      </c>
      <c r="T149" s="262"/>
      <c r="U149" s="219"/>
      <c r="V149" s="219"/>
      <c r="W149" s="219"/>
      <c r="X149" s="219"/>
      <c r="Y149" s="219"/>
      <c r="Z149" s="219"/>
      <c r="AA149" s="219"/>
      <c r="AB149" s="219"/>
      <c r="AC149" s="219"/>
    </row>
    <row r="150" spans="1:29" x14ac:dyDescent="0.3">
      <c r="A150" s="219"/>
      <c r="B150" s="169" t="s">
        <v>1850</v>
      </c>
      <c r="C150" s="169" t="s">
        <v>2424</v>
      </c>
      <c r="D150" s="169" t="s">
        <v>38</v>
      </c>
      <c r="E150" s="169" t="s">
        <v>39</v>
      </c>
      <c r="F150" s="219"/>
      <c r="G150" s="174">
        <v>45159.548611111109</v>
      </c>
      <c r="H150" s="219"/>
      <c r="I150" s="169" t="s">
        <v>1931</v>
      </c>
      <c r="J150" s="169" t="s">
        <v>1933</v>
      </c>
      <c r="K150" s="169" t="s">
        <v>38</v>
      </c>
      <c r="L150" s="174">
        <v>45159.548611111109</v>
      </c>
      <c r="M150" s="171">
        <v>45159</v>
      </c>
      <c r="N150" s="177">
        <v>0.54861111110949423</v>
      </c>
      <c r="O150" s="169" t="s">
        <v>1932</v>
      </c>
      <c r="P150" s="207">
        <f>'2023 Thawed mass'!E149</f>
        <v>13.29</v>
      </c>
      <c r="Q150" s="215">
        <v>13.23</v>
      </c>
      <c r="R150" s="262"/>
      <c r="S150" s="202">
        <v>10.42</v>
      </c>
      <c r="T150" s="262"/>
      <c r="U150" s="219"/>
      <c r="V150" s="219"/>
      <c r="W150" s="219"/>
      <c r="X150" s="219"/>
      <c r="Y150" s="219"/>
      <c r="Z150" s="219"/>
      <c r="AA150" s="219"/>
      <c r="AB150" s="219"/>
      <c r="AC150" s="219"/>
    </row>
    <row r="151" spans="1:29" x14ac:dyDescent="0.3">
      <c r="A151" s="219"/>
      <c r="B151" s="169" t="s">
        <v>1850</v>
      </c>
      <c r="C151" s="169" t="s">
        <v>2424</v>
      </c>
      <c r="D151" s="169" t="s">
        <v>38</v>
      </c>
      <c r="E151" s="169" t="s">
        <v>39</v>
      </c>
      <c r="F151" s="219"/>
      <c r="G151" s="174">
        <v>45159.548611111109</v>
      </c>
      <c r="H151" s="219"/>
      <c r="I151" s="169" t="s">
        <v>1934</v>
      </c>
      <c r="J151" s="169" t="s">
        <v>1936</v>
      </c>
      <c r="K151" s="169" t="s">
        <v>38</v>
      </c>
      <c r="L151" s="174">
        <v>45159.548611111109</v>
      </c>
      <c r="M151" s="171">
        <v>45159</v>
      </c>
      <c r="N151" s="177">
        <v>0.54861111110949423</v>
      </c>
      <c r="O151" s="169" t="s">
        <v>1935</v>
      </c>
      <c r="P151" s="207">
        <f>'2023 Thawed mass'!E150</f>
        <v>15.03</v>
      </c>
      <c r="Q151" s="215">
        <v>14.75</v>
      </c>
      <c r="R151" s="262"/>
      <c r="S151" s="202">
        <v>10.38</v>
      </c>
      <c r="T151" s="262"/>
      <c r="U151" s="219"/>
      <c r="V151" s="219"/>
      <c r="W151" s="219"/>
      <c r="X151" s="219"/>
      <c r="Y151" s="219"/>
      <c r="Z151" s="219"/>
      <c r="AA151" s="219"/>
      <c r="AB151" s="219"/>
      <c r="AC151" s="219"/>
    </row>
    <row r="152" spans="1:29" x14ac:dyDescent="0.3">
      <c r="A152" s="219"/>
      <c r="B152" s="169" t="s">
        <v>1850</v>
      </c>
      <c r="C152" s="169" t="s">
        <v>2424</v>
      </c>
      <c r="D152" s="169" t="s">
        <v>38</v>
      </c>
      <c r="E152" s="169" t="s">
        <v>39</v>
      </c>
      <c r="F152" s="219"/>
      <c r="G152" s="174">
        <v>45159.548611111109</v>
      </c>
      <c r="H152" s="219"/>
      <c r="I152" s="169" t="s">
        <v>1937</v>
      </c>
      <c r="J152" s="169" t="s">
        <v>1939</v>
      </c>
      <c r="K152" s="169" t="s">
        <v>38</v>
      </c>
      <c r="L152" s="174">
        <v>45159.548611111109</v>
      </c>
      <c r="M152" s="171">
        <v>45159</v>
      </c>
      <c r="N152" s="177">
        <v>0.54861111110949423</v>
      </c>
      <c r="O152" s="169" t="s">
        <v>1938</v>
      </c>
      <c r="P152" s="207">
        <f>'2023 Thawed mass'!E151</f>
        <v>13.07</v>
      </c>
      <c r="Q152" s="215">
        <v>12.68</v>
      </c>
      <c r="R152" s="262"/>
      <c r="S152" s="202">
        <v>10.42</v>
      </c>
      <c r="T152" s="262"/>
      <c r="U152" s="219"/>
      <c r="V152" s="219"/>
      <c r="W152" s="219"/>
      <c r="X152" s="219"/>
      <c r="Y152" s="219"/>
      <c r="Z152" s="219"/>
      <c r="AA152" s="219"/>
      <c r="AB152" s="219"/>
      <c r="AC152" s="219"/>
    </row>
    <row r="153" spans="1:29" x14ac:dyDescent="0.3">
      <c r="A153" s="219"/>
      <c r="B153" s="169" t="s">
        <v>1850</v>
      </c>
      <c r="C153" s="169" t="s">
        <v>2424</v>
      </c>
      <c r="D153" s="169" t="s">
        <v>38</v>
      </c>
      <c r="E153" s="169" t="s">
        <v>39</v>
      </c>
      <c r="F153" s="220"/>
      <c r="G153" s="174">
        <v>45159.548611111109</v>
      </c>
      <c r="H153" s="220"/>
      <c r="I153" s="169" t="s">
        <v>1940</v>
      </c>
      <c r="J153" s="169" t="s">
        <v>1942</v>
      </c>
      <c r="K153" s="169" t="s">
        <v>38</v>
      </c>
      <c r="L153" s="174">
        <v>45159.548611111109</v>
      </c>
      <c r="M153" s="171">
        <v>45159</v>
      </c>
      <c r="N153" s="177">
        <v>0.54861111110949423</v>
      </c>
      <c r="O153" s="169" t="s">
        <v>1941</v>
      </c>
      <c r="P153" s="207">
        <f>'2023 Thawed mass'!E152</f>
        <v>10.87</v>
      </c>
      <c r="Q153" s="215">
        <v>10.69</v>
      </c>
      <c r="R153" s="263"/>
      <c r="S153" s="202">
        <v>9.9</v>
      </c>
      <c r="T153" s="263"/>
      <c r="U153" s="220"/>
      <c r="V153" s="220"/>
      <c r="W153" s="220"/>
      <c r="X153" s="220"/>
      <c r="Y153" s="220"/>
      <c r="Z153" s="220"/>
      <c r="AA153" s="220"/>
      <c r="AB153" s="220"/>
      <c r="AC153" s="220"/>
    </row>
    <row r="154" spans="1:29" x14ac:dyDescent="0.3">
      <c r="A154" s="267">
        <v>11</v>
      </c>
      <c r="B154" s="169" t="s">
        <v>1850</v>
      </c>
      <c r="C154" s="169" t="s">
        <v>2425</v>
      </c>
      <c r="D154" s="169" t="s">
        <v>38</v>
      </c>
      <c r="E154" s="169" t="s">
        <v>39</v>
      </c>
      <c r="F154" s="261" t="s">
        <v>2081</v>
      </c>
      <c r="G154" s="174">
        <v>45159.548611111109</v>
      </c>
      <c r="H154" s="242" t="str">
        <f>'2023 LDW fish'!R153</f>
        <v>L2368070-11</v>
      </c>
      <c r="I154" s="169" t="s">
        <v>2082</v>
      </c>
      <c r="J154" s="169" t="s">
        <v>2084</v>
      </c>
      <c r="K154" s="169" t="s">
        <v>38</v>
      </c>
      <c r="L154" s="174">
        <v>45159.548611111109</v>
      </c>
      <c r="M154" s="171">
        <v>45159</v>
      </c>
      <c r="N154" s="177">
        <v>0.54861111110949423</v>
      </c>
      <c r="O154" s="169" t="s">
        <v>2083</v>
      </c>
      <c r="P154" s="207">
        <f>'2023 Thawed mass'!E153</f>
        <v>18.97</v>
      </c>
      <c r="Q154" s="215">
        <v>18.59</v>
      </c>
      <c r="R154" s="242">
        <f>MIN(Q154:Q168)</f>
        <v>9.5</v>
      </c>
      <c r="S154" s="202">
        <v>9.74</v>
      </c>
      <c r="T154" s="242">
        <f>SUM(S154:S168)</f>
        <v>144.59000000000003</v>
      </c>
      <c r="U154" s="242" t="str">
        <f>IF(T154&gt;=$U$1+10,"Yes","No")</f>
        <v>Yes</v>
      </c>
      <c r="V154" s="251" t="s">
        <v>2460</v>
      </c>
      <c r="W154" s="242">
        <v>20.170000000000002</v>
      </c>
      <c r="X154" s="242">
        <v>5.05</v>
      </c>
      <c r="Y154" s="231" t="s">
        <v>2448</v>
      </c>
      <c r="Z154" s="231" t="s">
        <v>2448</v>
      </c>
      <c r="AA154" s="242">
        <v>119.37</v>
      </c>
      <c r="AB154" s="243" t="s">
        <v>2448</v>
      </c>
      <c r="AC154" s="244">
        <f>T154-SUM(W154:Z168)</f>
        <v>119.37000000000003</v>
      </c>
    </row>
    <row r="155" spans="1:29" x14ac:dyDescent="0.3">
      <c r="A155" s="219"/>
      <c r="B155" s="169" t="s">
        <v>1850</v>
      </c>
      <c r="C155" s="169" t="s">
        <v>2425</v>
      </c>
      <c r="D155" s="169" t="s">
        <v>38</v>
      </c>
      <c r="E155" s="169" t="s">
        <v>39</v>
      </c>
      <c r="F155" s="252"/>
      <c r="G155" s="174">
        <v>45159.548611111109</v>
      </c>
      <c r="H155" s="219"/>
      <c r="I155" s="169" t="s">
        <v>2085</v>
      </c>
      <c r="J155" s="169" t="s">
        <v>2087</v>
      </c>
      <c r="K155" s="169" t="s">
        <v>38</v>
      </c>
      <c r="L155" s="174">
        <v>45159.548611111109</v>
      </c>
      <c r="M155" s="171">
        <v>45159</v>
      </c>
      <c r="N155" s="177">
        <v>0.54861111110949423</v>
      </c>
      <c r="O155" s="169" t="s">
        <v>2086</v>
      </c>
      <c r="P155" s="207">
        <f>'2023 Thawed mass'!E154</f>
        <v>14.13</v>
      </c>
      <c r="Q155" s="215">
        <v>13.71</v>
      </c>
      <c r="R155" s="262"/>
      <c r="S155" s="202">
        <v>9.65</v>
      </c>
      <c r="T155" s="262"/>
      <c r="U155" s="219"/>
      <c r="V155" s="252"/>
      <c r="W155" s="219"/>
      <c r="X155" s="219"/>
      <c r="Y155" s="219"/>
      <c r="Z155" s="219"/>
      <c r="AA155" s="219"/>
      <c r="AB155" s="219"/>
      <c r="AC155" s="219"/>
    </row>
    <row r="156" spans="1:29" x14ac:dyDescent="0.3">
      <c r="A156" s="219"/>
      <c r="B156" s="169" t="s">
        <v>1850</v>
      </c>
      <c r="C156" s="169" t="s">
        <v>2425</v>
      </c>
      <c r="D156" s="169" t="s">
        <v>38</v>
      </c>
      <c r="E156" s="169" t="s">
        <v>39</v>
      </c>
      <c r="F156" s="252"/>
      <c r="G156" s="174">
        <v>45159.548611111109</v>
      </c>
      <c r="H156" s="219"/>
      <c r="I156" s="169" t="s">
        <v>2088</v>
      </c>
      <c r="J156" s="169" t="s">
        <v>2090</v>
      </c>
      <c r="K156" s="169" t="s">
        <v>38</v>
      </c>
      <c r="L156" s="174">
        <v>45159.548611111109</v>
      </c>
      <c r="M156" s="171">
        <v>45159</v>
      </c>
      <c r="N156" s="177">
        <v>0.54861111110949423</v>
      </c>
      <c r="O156" s="169" t="s">
        <v>2089</v>
      </c>
      <c r="P156" s="207">
        <f>'2023 Thawed mass'!E155</f>
        <v>15.41</v>
      </c>
      <c r="Q156" s="215">
        <v>15.07</v>
      </c>
      <c r="R156" s="262"/>
      <c r="S156" s="202">
        <v>9.69</v>
      </c>
      <c r="T156" s="262"/>
      <c r="U156" s="219"/>
      <c r="V156" s="252"/>
      <c r="W156" s="219"/>
      <c r="X156" s="219"/>
      <c r="Y156" s="219"/>
      <c r="Z156" s="219"/>
      <c r="AA156" s="219"/>
      <c r="AB156" s="219"/>
      <c r="AC156" s="219"/>
    </row>
    <row r="157" spans="1:29" x14ac:dyDescent="0.3">
      <c r="A157" s="219"/>
      <c r="B157" s="169" t="s">
        <v>1850</v>
      </c>
      <c r="C157" s="169" t="s">
        <v>2425</v>
      </c>
      <c r="D157" s="169" t="s">
        <v>38</v>
      </c>
      <c r="E157" s="169" t="s">
        <v>39</v>
      </c>
      <c r="F157" s="252"/>
      <c r="G157" s="174">
        <v>45159.548611111109</v>
      </c>
      <c r="H157" s="219"/>
      <c r="I157" s="169" t="s">
        <v>2091</v>
      </c>
      <c r="J157" s="169" t="s">
        <v>2093</v>
      </c>
      <c r="K157" s="169" t="s">
        <v>38</v>
      </c>
      <c r="L157" s="174">
        <v>45159.548611111109</v>
      </c>
      <c r="M157" s="171">
        <v>45159</v>
      </c>
      <c r="N157" s="177">
        <v>0.54861111110949423</v>
      </c>
      <c r="O157" s="169" t="s">
        <v>2092</v>
      </c>
      <c r="P157" s="207">
        <f>'2023 Thawed mass'!E156</f>
        <v>12.43</v>
      </c>
      <c r="Q157" s="215">
        <v>12.23</v>
      </c>
      <c r="R157" s="262"/>
      <c r="S157" s="202">
        <v>9.7100000000000009</v>
      </c>
      <c r="T157" s="262"/>
      <c r="U157" s="219"/>
      <c r="V157" s="252"/>
      <c r="W157" s="219"/>
      <c r="X157" s="219"/>
      <c r="Y157" s="219"/>
      <c r="Z157" s="219"/>
      <c r="AA157" s="219"/>
      <c r="AB157" s="219"/>
      <c r="AC157" s="219"/>
    </row>
    <row r="158" spans="1:29" x14ac:dyDescent="0.3">
      <c r="A158" s="219"/>
      <c r="B158" s="169" t="s">
        <v>1850</v>
      </c>
      <c r="C158" s="169" t="s">
        <v>2425</v>
      </c>
      <c r="D158" s="169" t="s">
        <v>38</v>
      </c>
      <c r="E158" s="169" t="s">
        <v>39</v>
      </c>
      <c r="F158" s="252"/>
      <c r="G158" s="174">
        <v>45159.548611111109</v>
      </c>
      <c r="H158" s="219"/>
      <c r="I158" s="169" t="s">
        <v>2094</v>
      </c>
      <c r="J158" s="169" t="s">
        <v>2096</v>
      </c>
      <c r="K158" s="169" t="s">
        <v>38</v>
      </c>
      <c r="L158" s="174">
        <v>45159.548611111109</v>
      </c>
      <c r="M158" s="171">
        <v>45159</v>
      </c>
      <c r="N158" s="177">
        <v>0.54861111110949423</v>
      </c>
      <c r="O158" s="169" t="s">
        <v>2095</v>
      </c>
      <c r="P158" s="207">
        <f>'2023 Thawed mass'!E157</f>
        <v>16.510000000000002</v>
      </c>
      <c r="Q158" s="215">
        <v>16.14</v>
      </c>
      <c r="R158" s="262"/>
      <c r="S158" s="202">
        <v>9.77</v>
      </c>
      <c r="T158" s="262"/>
      <c r="U158" s="219"/>
      <c r="V158" s="252"/>
      <c r="W158" s="219"/>
      <c r="X158" s="219"/>
      <c r="Y158" s="219"/>
      <c r="Z158" s="219"/>
      <c r="AA158" s="219"/>
      <c r="AB158" s="219"/>
      <c r="AC158" s="219"/>
    </row>
    <row r="159" spans="1:29" x14ac:dyDescent="0.3">
      <c r="A159" s="219"/>
      <c r="B159" s="169" t="s">
        <v>1850</v>
      </c>
      <c r="C159" s="169" t="s">
        <v>2425</v>
      </c>
      <c r="D159" s="169" t="s">
        <v>38</v>
      </c>
      <c r="E159" s="169" t="s">
        <v>39</v>
      </c>
      <c r="F159" s="252"/>
      <c r="G159" s="174">
        <v>45159.548611111109</v>
      </c>
      <c r="H159" s="219"/>
      <c r="I159" s="169" t="s">
        <v>2097</v>
      </c>
      <c r="J159" s="169" t="s">
        <v>2099</v>
      </c>
      <c r="K159" s="169" t="s">
        <v>38</v>
      </c>
      <c r="L159" s="174">
        <v>45159.548611111109</v>
      </c>
      <c r="M159" s="171">
        <v>45159</v>
      </c>
      <c r="N159" s="177">
        <v>0.54861111110949423</v>
      </c>
      <c r="O159" s="169" t="s">
        <v>2098</v>
      </c>
      <c r="P159" s="207">
        <f>'2023 Thawed mass'!E158</f>
        <v>11.6</v>
      </c>
      <c r="Q159" s="215">
        <v>11.32</v>
      </c>
      <c r="R159" s="262"/>
      <c r="S159" s="202">
        <v>9.67</v>
      </c>
      <c r="T159" s="262"/>
      <c r="U159" s="219"/>
      <c r="V159" s="252"/>
      <c r="W159" s="219"/>
      <c r="X159" s="219"/>
      <c r="Y159" s="219"/>
      <c r="Z159" s="219"/>
      <c r="AA159" s="219"/>
      <c r="AB159" s="219"/>
      <c r="AC159" s="219"/>
    </row>
    <row r="160" spans="1:29" x14ac:dyDescent="0.3">
      <c r="A160" s="219"/>
      <c r="B160" s="169" t="s">
        <v>1850</v>
      </c>
      <c r="C160" s="169" t="s">
        <v>2425</v>
      </c>
      <c r="D160" s="169" t="s">
        <v>38</v>
      </c>
      <c r="E160" s="169" t="s">
        <v>39</v>
      </c>
      <c r="F160" s="252"/>
      <c r="G160" s="174">
        <v>45159.548611111109</v>
      </c>
      <c r="H160" s="219"/>
      <c r="I160" s="169" t="s">
        <v>2100</v>
      </c>
      <c r="J160" s="169" t="s">
        <v>2102</v>
      </c>
      <c r="K160" s="169" t="s">
        <v>38</v>
      </c>
      <c r="L160" s="174">
        <v>45159.548611111109</v>
      </c>
      <c r="M160" s="171">
        <v>45159</v>
      </c>
      <c r="N160" s="177">
        <v>0.54861111110949423</v>
      </c>
      <c r="O160" s="169" t="s">
        <v>2101</v>
      </c>
      <c r="P160" s="207">
        <f>'2023 Thawed mass'!E159</f>
        <v>13.13</v>
      </c>
      <c r="Q160" s="215">
        <v>12.99</v>
      </c>
      <c r="R160" s="262"/>
      <c r="S160" s="202">
        <v>9.68</v>
      </c>
      <c r="T160" s="262"/>
      <c r="U160" s="219"/>
      <c r="V160" s="252"/>
      <c r="W160" s="219"/>
      <c r="X160" s="219"/>
      <c r="Y160" s="219"/>
      <c r="Z160" s="219"/>
      <c r="AA160" s="219"/>
      <c r="AB160" s="219"/>
      <c r="AC160" s="219"/>
    </row>
    <row r="161" spans="1:29" x14ac:dyDescent="0.3">
      <c r="A161" s="219"/>
      <c r="B161" s="169" t="s">
        <v>1850</v>
      </c>
      <c r="C161" s="169" t="s">
        <v>2425</v>
      </c>
      <c r="D161" s="169" t="s">
        <v>38</v>
      </c>
      <c r="E161" s="169" t="s">
        <v>39</v>
      </c>
      <c r="F161" s="252"/>
      <c r="G161" s="174">
        <v>45159.548611111109</v>
      </c>
      <c r="H161" s="219"/>
      <c r="I161" s="169" t="s">
        <v>2103</v>
      </c>
      <c r="J161" s="169" t="s">
        <v>2105</v>
      </c>
      <c r="K161" s="169" t="s">
        <v>38</v>
      </c>
      <c r="L161" s="174">
        <v>45159.548611111109</v>
      </c>
      <c r="M161" s="171">
        <v>45159</v>
      </c>
      <c r="N161" s="177">
        <v>0.54861111110949423</v>
      </c>
      <c r="O161" s="169" t="s">
        <v>2104</v>
      </c>
      <c r="P161" s="207">
        <f>'2023 Thawed mass'!E160</f>
        <v>15</v>
      </c>
      <c r="Q161" s="215">
        <v>14.76</v>
      </c>
      <c r="R161" s="262"/>
      <c r="S161" s="202">
        <v>9.6199999999999992</v>
      </c>
      <c r="T161" s="262"/>
      <c r="U161" s="219"/>
      <c r="V161" s="252"/>
      <c r="W161" s="219"/>
      <c r="X161" s="219"/>
      <c r="Y161" s="219"/>
      <c r="Z161" s="219"/>
      <c r="AA161" s="219"/>
      <c r="AB161" s="219"/>
      <c r="AC161" s="219"/>
    </row>
    <row r="162" spans="1:29" x14ac:dyDescent="0.3">
      <c r="A162" s="219"/>
      <c r="B162" s="169" t="s">
        <v>1850</v>
      </c>
      <c r="C162" s="169" t="s">
        <v>2425</v>
      </c>
      <c r="D162" s="169" t="s">
        <v>38</v>
      </c>
      <c r="E162" s="169" t="s">
        <v>39</v>
      </c>
      <c r="F162" s="252"/>
      <c r="G162" s="174">
        <v>45159.548611111109</v>
      </c>
      <c r="H162" s="219"/>
      <c r="I162" s="169" t="s">
        <v>2106</v>
      </c>
      <c r="J162" s="169" t="s">
        <v>2108</v>
      </c>
      <c r="K162" s="169" t="s">
        <v>38</v>
      </c>
      <c r="L162" s="174">
        <v>45159.548611111109</v>
      </c>
      <c r="M162" s="171">
        <v>45159</v>
      </c>
      <c r="N162" s="177">
        <v>0.54861111110949423</v>
      </c>
      <c r="O162" s="169" t="s">
        <v>2107</v>
      </c>
      <c r="P162" s="207">
        <f>'2023 Thawed mass'!E161</f>
        <v>23.9</v>
      </c>
      <c r="Q162" s="215">
        <v>22.7</v>
      </c>
      <c r="R162" s="262"/>
      <c r="S162" s="202">
        <v>9.58</v>
      </c>
      <c r="T162" s="262"/>
      <c r="U162" s="219"/>
      <c r="V162" s="252"/>
      <c r="W162" s="219"/>
      <c r="X162" s="219"/>
      <c r="Y162" s="219"/>
      <c r="Z162" s="219"/>
      <c r="AA162" s="219"/>
      <c r="AB162" s="219"/>
      <c r="AC162" s="219"/>
    </row>
    <row r="163" spans="1:29" x14ac:dyDescent="0.3">
      <c r="A163" s="219"/>
      <c r="B163" s="169" t="s">
        <v>1850</v>
      </c>
      <c r="C163" s="169" t="s">
        <v>2425</v>
      </c>
      <c r="D163" s="169" t="s">
        <v>38</v>
      </c>
      <c r="E163" s="169" t="s">
        <v>39</v>
      </c>
      <c r="F163" s="252"/>
      <c r="G163" s="174">
        <v>45159.548611111109</v>
      </c>
      <c r="H163" s="219"/>
      <c r="I163" s="169" t="s">
        <v>2109</v>
      </c>
      <c r="J163" s="169" t="s">
        <v>2111</v>
      </c>
      <c r="K163" s="169" t="s">
        <v>38</v>
      </c>
      <c r="L163" s="174">
        <v>45159.548611111109</v>
      </c>
      <c r="M163" s="171">
        <v>45159</v>
      </c>
      <c r="N163" s="177">
        <v>0.54861111110949423</v>
      </c>
      <c r="O163" s="169" t="s">
        <v>2110</v>
      </c>
      <c r="P163" s="207">
        <f>'2023 Thawed mass'!E162</f>
        <v>15.31</v>
      </c>
      <c r="Q163" s="215">
        <v>15.26</v>
      </c>
      <c r="R163" s="262"/>
      <c r="S163" s="202">
        <v>9.57</v>
      </c>
      <c r="T163" s="262"/>
      <c r="U163" s="219"/>
      <c r="V163" s="252"/>
      <c r="W163" s="219"/>
      <c r="X163" s="219"/>
      <c r="Y163" s="219"/>
      <c r="Z163" s="219"/>
      <c r="AA163" s="219"/>
      <c r="AB163" s="219"/>
      <c r="AC163" s="219"/>
    </row>
    <row r="164" spans="1:29" x14ac:dyDescent="0.3">
      <c r="A164" s="219"/>
      <c r="B164" s="169" t="s">
        <v>1850</v>
      </c>
      <c r="C164" s="169" t="s">
        <v>2425</v>
      </c>
      <c r="D164" s="169" t="s">
        <v>38</v>
      </c>
      <c r="E164" s="169" t="s">
        <v>39</v>
      </c>
      <c r="F164" s="252"/>
      <c r="G164" s="174">
        <v>45159.548611111109</v>
      </c>
      <c r="H164" s="219"/>
      <c r="I164" s="169" t="s">
        <v>2112</v>
      </c>
      <c r="J164" s="169" t="s">
        <v>2114</v>
      </c>
      <c r="K164" s="169" t="s">
        <v>38</v>
      </c>
      <c r="L164" s="174">
        <v>45159.548611111109</v>
      </c>
      <c r="M164" s="171">
        <v>45159</v>
      </c>
      <c r="N164" s="177">
        <v>0.54861111110949423</v>
      </c>
      <c r="O164" s="169" t="s">
        <v>2113</v>
      </c>
      <c r="P164" s="207">
        <f>'2023 Thawed mass'!E163</f>
        <v>11.34</v>
      </c>
      <c r="Q164" s="215">
        <v>11.26</v>
      </c>
      <c r="R164" s="262"/>
      <c r="S164" s="202">
        <v>9.43</v>
      </c>
      <c r="T164" s="262"/>
      <c r="U164" s="219"/>
      <c r="V164" s="252"/>
      <c r="W164" s="219"/>
      <c r="X164" s="219"/>
      <c r="Y164" s="219"/>
      <c r="Z164" s="219"/>
      <c r="AA164" s="219"/>
      <c r="AB164" s="219"/>
      <c r="AC164" s="219"/>
    </row>
    <row r="165" spans="1:29" x14ac:dyDescent="0.3">
      <c r="A165" s="219"/>
      <c r="B165" s="169" t="s">
        <v>1850</v>
      </c>
      <c r="C165" s="169" t="s">
        <v>2425</v>
      </c>
      <c r="D165" s="169" t="s">
        <v>38</v>
      </c>
      <c r="E165" s="169" t="s">
        <v>39</v>
      </c>
      <c r="F165" s="252"/>
      <c r="G165" s="174">
        <v>45159.548611111109</v>
      </c>
      <c r="H165" s="219"/>
      <c r="I165" s="169" t="s">
        <v>2115</v>
      </c>
      <c r="J165" s="169" t="s">
        <v>2117</v>
      </c>
      <c r="K165" s="169" t="s">
        <v>38</v>
      </c>
      <c r="L165" s="174">
        <v>45159.548611111109</v>
      </c>
      <c r="M165" s="171">
        <v>45159</v>
      </c>
      <c r="N165" s="177">
        <v>0.54861111110949423</v>
      </c>
      <c r="O165" s="169" t="s">
        <v>2116</v>
      </c>
      <c r="P165" s="207">
        <f>'2023 Thawed mass'!E164</f>
        <v>17.670000000000002</v>
      </c>
      <c r="Q165" s="215">
        <v>16.899999999999999</v>
      </c>
      <c r="R165" s="262"/>
      <c r="S165" s="202">
        <v>9.6300000000000008</v>
      </c>
      <c r="T165" s="262"/>
      <c r="U165" s="219"/>
      <c r="V165" s="252"/>
      <c r="W165" s="219"/>
      <c r="X165" s="219"/>
      <c r="Y165" s="219"/>
      <c r="Z165" s="219"/>
      <c r="AA165" s="219"/>
      <c r="AB165" s="219"/>
      <c r="AC165" s="219"/>
    </row>
    <row r="166" spans="1:29" x14ac:dyDescent="0.3">
      <c r="A166" s="219"/>
      <c r="B166" s="169" t="s">
        <v>1850</v>
      </c>
      <c r="C166" s="169" t="s">
        <v>2425</v>
      </c>
      <c r="D166" s="169" t="s">
        <v>38</v>
      </c>
      <c r="E166" s="169" t="s">
        <v>39</v>
      </c>
      <c r="F166" s="252"/>
      <c r="G166" s="174">
        <v>45159.548611111109</v>
      </c>
      <c r="H166" s="219"/>
      <c r="I166" s="169" t="s">
        <v>2118</v>
      </c>
      <c r="J166" s="169" t="s">
        <v>2120</v>
      </c>
      <c r="K166" s="169" t="s">
        <v>38</v>
      </c>
      <c r="L166" s="174">
        <v>45159.548611111109</v>
      </c>
      <c r="M166" s="171">
        <v>45159</v>
      </c>
      <c r="N166" s="177">
        <v>0.54861111110949423</v>
      </c>
      <c r="O166" s="169" t="s">
        <v>2119</v>
      </c>
      <c r="P166" s="207">
        <f>'2023 Thawed mass'!E165</f>
        <v>9.66</v>
      </c>
      <c r="Q166" s="215">
        <v>9.5</v>
      </c>
      <c r="R166" s="262"/>
      <c r="S166" s="202">
        <v>9.2799999999999994</v>
      </c>
      <c r="T166" s="262"/>
      <c r="U166" s="219"/>
      <c r="V166" s="252"/>
      <c r="W166" s="219"/>
      <c r="X166" s="219"/>
      <c r="Y166" s="219"/>
      <c r="Z166" s="219"/>
      <c r="AA166" s="219"/>
      <c r="AB166" s="219"/>
      <c r="AC166" s="219"/>
    </row>
    <row r="167" spans="1:29" x14ac:dyDescent="0.3">
      <c r="A167" s="219"/>
      <c r="B167" s="169" t="s">
        <v>1850</v>
      </c>
      <c r="C167" s="169" t="s">
        <v>2425</v>
      </c>
      <c r="D167" s="169" t="s">
        <v>38</v>
      </c>
      <c r="E167" s="169" t="s">
        <v>39</v>
      </c>
      <c r="F167" s="252"/>
      <c r="G167" s="174">
        <v>45159.548611111109</v>
      </c>
      <c r="H167" s="219"/>
      <c r="I167" s="169" t="s">
        <v>2121</v>
      </c>
      <c r="J167" s="169" t="s">
        <v>2123</v>
      </c>
      <c r="K167" s="169" t="s">
        <v>38</v>
      </c>
      <c r="L167" s="174">
        <v>45159.548611111109</v>
      </c>
      <c r="M167" s="171">
        <v>45159</v>
      </c>
      <c r="N167" s="177">
        <v>0.54861111110949423</v>
      </c>
      <c r="O167" s="169" t="s">
        <v>2122</v>
      </c>
      <c r="P167" s="207">
        <f>'2023 Thawed mass'!E166</f>
        <v>14.96</v>
      </c>
      <c r="Q167" s="215">
        <v>14.79</v>
      </c>
      <c r="R167" s="262"/>
      <c r="S167" s="202">
        <v>9.77</v>
      </c>
      <c r="T167" s="262"/>
      <c r="U167" s="219"/>
      <c r="V167" s="252"/>
      <c r="W167" s="219"/>
      <c r="X167" s="219"/>
      <c r="Y167" s="219"/>
      <c r="Z167" s="219"/>
      <c r="AA167" s="219"/>
      <c r="AB167" s="219"/>
      <c r="AC167" s="219"/>
    </row>
    <row r="168" spans="1:29" x14ac:dyDescent="0.3">
      <c r="A168" s="219"/>
      <c r="B168" s="169" t="s">
        <v>1850</v>
      </c>
      <c r="C168" s="169" t="s">
        <v>2425</v>
      </c>
      <c r="D168" s="169" t="s">
        <v>38</v>
      </c>
      <c r="E168" s="169" t="s">
        <v>39</v>
      </c>
      <c r="F168" s="253"/>
      <c r="G168" s="174">
        <v>45159.548611111109</v>
      </c>
      <c r="H168" s="220"/>
      <c r="I168" s="169" t="s">
        <v>2124</v>
      </c>
      <c r="J168" s="169" t="s">
        <v>2126</v>
      </c>
      <c r="K168" s="169" t="s">
        <v>38</v>
      </c>
      <c r="L168" s="174">
        <v>45159.548611111109</v>
      </c>
      <c r="M168" s="171">
        <v>45159</v>
      </c>
      <c r="N168" s="177">
        <v>0.54861111110949423</v>
      </c>
      <c r="O168" s="169" t="s">
        <v>2125</v>
      </c>
      <c r="P168" s="207">
        <f>'2023 Thawed mass'!E167</f>
        <v>12.98</v>
      </c>
      <c r="Q168" s="215">
        <v>12.58</v>
      </c>
      <c r="R168" s="263"/>
      <c r="S168" s="202">
        <v>9.8000000000000007</v>
      </c>
      <c r="T168" s="263"/>
      <c r="U168" s="220"/>
      <c r="V168" s="253"/>
      <c r="W168" s="220"/>
      <c r="X168" s="220"/>
      <c r="Y168" s="220"/>
      <c r="Z168" s="220"/>
      <c r="AA168" s="220"/>
      <c r="AB168" s="220"/>
      <c r="AC168" s="220"/>
    </row>
    <row r="169" spans="1:29" x14ac:dyDescent="0.3">
      <c r="A169" s="267">
        <v>12</v>
      </c>
      <c r="B169" s="169" t="s">
        <v>1850</v>
      </c>
      <c r="C169" s="169" t="s">
        <v>2426</v>
      </c>
      <c r="D169" s="169" t="s">
        <v>38</v>
      </c>
      <c r="E169" s="169" t="s">
        <v>39</v>
      </c>
      <c r="F169" s="261" t="s">
        <v>2265</v>
      </c>
      <c r="G169" s="174">
        <v>45159.548611111109</v>
      </c>
      <c r="H169" s="242" t="str">
        <f>'2023 LDW fish'!R168</f>
        <v>L2368070-12</v>
      </c>
      <c r="I169" s="169" t="s">
        <v>2266</v>
      </c>
      <c r="J169" s="169" t="s">
        <v>2268</v>
      </c>
      <c r="K169" s="169" t="s">
        <v>38</v>
      </c>
      <c r="L169" s="174">
        <v>45159.548611111109</v>
      </c>
      <c r="M169" s="171">
        <v>45159</v>
      </c>
      <c r="N169" s="177">
        <v>0.54861111110949423</v>
      </c>
      <c r="O169" s="169" t="s">
        <v>2267</v>
      </c>
      <c r="P169" s="207">
        <f>'2023 Thawed mass'!E168</f>
        <v>16.96</v>
      </c>
      <c r="Q169" s="215">
        <v>16.399999999999999</v>
      </c>
      <c r="R169" s="242">
        <f>MIN(Q169:Q183)</f>
        <v>10.49</v>
      </c>
      <c r="S169" s="202">
        <v>10.7</v>
      </c>
      <c r="T169" s="242">
        <f>SUM(S169:S183)</f>
        <v>158.56999999999996</v>
      </c>
      <c r="U169" s="242" t="str">
        <f>IF(T169&gt;=$U$1+10,"Yes","No")</f>
        <v>Yes</v>
      </c>
      <c r="V169" s="251" t="s">
        <v>2452</v>
      </c>
      <c r="W169" s="242">
        <v>20.48</v>
      </c>
      <c r="X169" s="242">
        <v>5.77</v>
      </c>
      <c r="Y169" s="242">
        <v>10.79</v>
      </c>
      <c r="Z169" s="231" t="s">
        <v>2448</v>
      </c>
      <c r="AA169" s="242">
        <v>121.53</v>
      </c>
      <c r="AB169" s="243" t="s">
        <v>2448</v>
      </c>
      <c r="AC169" s="244">
        <f>T169-SUM(W169:Z183)</f>
        <v>121.52999999999997</v>
      </c>
    </row>
    <row r="170" spans="1:29" x14ac:dyDescent="0.3">
      <c r="A170" s="219"/>
      <c r="B170" s="169" t="s">
        <v>1850</v>
      </c>
      <c r="C170" s="169" t="s">
        <v>2426</v>
      </c>
      <c r="D170" s="169" t="s">
        <v>38</v>
      </c>
      <c r="E170" s="169" t="s">
        <v>39</v>
      </c>
      <c r="F170" s="252"/>
      <c r="G170" s="174">
        <v>45159.548611111109</v>
      </c>
      <c r="H170" s="219"/>
      <c r="I170" s="169" t="s">
        <v>2269</v>
      </c>
      <c r="J170" s="169" t="s">
        <v>2271</v>
      </c>
      <c r="K170" s="169" t="s">
        <v>38</v>
      </c>
      <c r="L170" s="174">
        <v>45159.548611111109</v>
      </c>
      <c r="M170" s="171">
        <v>45159</v>
      </c>
      <c r="N170" s="177">
        <v>0.54861111110949423</v>
      </c>
      <c r="O170" s="169" t="s">
        <v>2270</v>
      </c>
      <c r="P170" s="207">
        <f>'2023 Thawed mass'!E169</f>
        <v>20.18</v>
      </c>
      <c r="Q170" s="215">
        <v>20.07</v>
      </c>
      <c r="R170" s="262"/>
      <c r="S170" s="202">
        <v>10.65</v>
      </c>
      <c r="T170" s="262"/>
      <c r="U170" s="219"/>
      <c r="V170" s="252"/>
      <c r="W170" s="219"/>
      <c r="X170" s="219"/>
      <c r="Y170" s="219"/>
      <c r="Z170" s="219"/>
      <c r="AA170" s="219"/>
      <c r="AB170" s="219"/>
      <c r="AC170" s="219"/>
    </row>
    <row r="171" spans="1:29" x14ac:dyDescent="0.3">
      <c r="A171" s="219"/>
      <c r="B171" s="169" t="s">
        <v>1850</v>
      </c>
      <c r="C171" s="169" t="s">
        <v>2426</v>
      </c>
      <c r="D171" s="169" t="s">
        <v>38</v>
      </c>
      <c r="E171" s="169" t="s">
        <v>39</v>
      </c>
      <c r="F171" s="252"/>
      <c r="G171" s="174">
        <v>45159.548611111109</v>
      </c>
      <c r="H171" s="219"/>
      <c r="I171" s="169" t="s">
        <v>2272</v>
      </c>
      <c r="J171" s="169" t="s">
        <v>2274</v>
      </c>
      <c r="K171" s="169" t="s">
        <v>38</v>
      </c>
      <c r="L171" s="174">
        <v>45159.548611111109</v>
      </c>
      <c r="M171" s="171">
        <v>45159</v>
      </c>
      <c r="N171" s="177">
        <v>0.54861111110949423</v>
      </c>
      <c r="O171" s="169" t="s">
        <v>2273</v>
      </c>
      <c r="P171" s="207">
        <f>'2023 Thawed mass'!E170</f>
        <v>14.62</v>
      </c>
      <c r="Q171" s="215">
        <v>14.42</v>
      </c>
      <c r="R171" s="262"/>
      <c r="S171" s="202">
        <v>10.83</v>
      </c>
      <c r="T171" s="262"/>
      <c r="U171" s="219"/>
      <c r="V171" s="252"/>
      <c r="W171" s="219"/>
      <c r="X171" s="219"/>
      <c r="Y171" s="219"/>
      <c r="Z171" s="219"/>
      <c r="AA171" s="219"/>
      <c r="AB171" s="219"/>
      <c r="AC171" s="219"/>
    </row>
    <row r="172" spans="1:29" x14ac:dyDescent="0.3">
      <c r="A172" s="219"/>
      <c r="B172" s="169" t="s">
        <v>1850</v>
      </c>
      <c r="C172" s="169" t="s">
        <v>2426</v>
      </c>
      <c r="D172" s="169" t="s">
        <v>38</v>
      </c>
      <c r="E172" s="169" t="s">
        <v>39</v>
      </c>
      <c r="F172" s="252"/>
      <c r="G172" s="174">
        <v>45159.548611111109</v>
      </c>
      <c r="H172" s="219"/>
      <c r="I172" s="169" t="s">
        <v>2275</v>
      </c>
      <c r="J172" s="169" t="s">
        <v>2277</v>
      </c>
      <c r="K172" s="169" t="s">
        <v>38</v>
      </c>
      <c r="L172" s="174">
        <v>45159.548611111109</v>
      </c>
      <c r="M172" s="171">
        <v>45159</v>
      </c>
      <c r="N172" s="177">
        <v>0.54861111110949423</v>
      </c>
      <c r="O172" s="169" t="s">
        <v>2276</v>
      </c>
      <c r="P172" s="207">
        <f>'2023 Thawed mass'!E171</f>
        <v>15.98</v>
      </c>
      <c r="Q172" s="215">
        <v>15.85</v>
      </c>
      <c r="R172" s="262"/>
      <c r="S172" s="202">
        <v>10.7</v>
      </c>
      <c r="T172" s="262"/>
      <c r="U172" s="219"/>
      <c r="V172" s="252"/>
      <c r="W172" s="219"/>
      <c r="X172" s="219"/>
      <c r="Y172" s="219"/>
      <c r="Z172" s="219"/>
      <c r="AA172" s="219"/>
      <c r="AB172" s="219"/>
      <c r="AC172" s="219"/>
    </row>
    <row r="173" spans="1:29" x14ac:dyDescent="0.3">
      <c r="A173" s="219"/>
      <c r="B173" s="169" t="s">
        <v>1850</v>
      </c>
      <c r="C173" s="169" t="s">
        <v>2426</v>
      </c>
      <c r="D173" s="169" t="s">
        <v>38</v>
      </c>
      <c r="E173" s="169" t="s">
        <v>39</v>
      </c>
      <c r="F173" s="252"/>
      <c r="G173" s="174">
        <v>45159.548611111109</v>
      </c>
      <c r="H173" s="219"/>
      <c r="I173" s="169" t="s">
        <v>2278</v>
      </c>
      <c r="J173" s="169" t="s">
        <v>2280</v>
      </c>
      <c r="K173" s="169" t="s">
        <v>38</v>
      </c>
      <c r="L173" s="174">
        <v>45159.548611111109</v>
      </c>
      <c r="M173" s="171">
        <v>45159</v>
      </c>
      <c r="N173" s="177">
        <v>0.54861111110949423</v>
      </c>
      <c r="O173" s="169" t="s">
        <v>2279</v>
      </c>
      <c r="P173" s="207">
        <f>'2023 Thawed mass'!E172</f>
        <v>13.87</v>
      </c>
      <c r="Q173" s="215">
        <v>13.72</v>
      </c>
      <c r="R173" s="262"/>
      <c r="S173" s="202">
        <v>10.71</v>
      </c>
      <c r="T173" s="262"/>
      <c r="U173" s="219"/>
      <c r="V173" s="252"/>
      <c r="W173" s="219"/>
      <c r="X173" s="219"/>
      <c r="Y173" s="219"/>
      <c r="Z173" s="219"/>
      <c r="AA173" s="219"/>
      <c r="AB173" s="219"/>
      <c r="AC173" s="219"/>
    </row>
    <row r="174" spans="1:29" x14ac:dyDescent="0.3">
      <c r="A174" s="219"/>
      <c r="B174" s="169" t="s">
        <v>1850</v>
      </c>
      <c r="C174" s="169" t="s">
        <v>2426</v>
      </c>
      <c r="D174" s="169" t="s">
        <v>38</v>
      </c>
      <c r="E174" s="169" t="s">
        <v>39</v>
      </c>
      <c r="F174" s="252"/>
      <c r="G174" s="174">
        <v>45159.548611111109</v>
      </c>
      <c r="H174" s="219"/>
      <c r="I174" s="169" t="s">
        <v>2281</v>
      </c>
      <c r="J174" s="169" t="s">
        <v>2283</v>
      </c>
      <c r="K174" s="169" t="s">
        <v>38</v>
      </c>
      <c r="L174" s="174">
        <v>45159.548611111109</v>
      </c>
      <c r="M174" s="171">
        <v>45159</v>
      </c>
      <c r="N174" s="177">
        <v>0.54861111110949423</v>
      </c>
      <c r="O174" s="169" t="s">
        <v>2282</v>
      </c>
      <c r="P174" s="207">
        <f>'2023 Thawed mass'!E173</f>
        <v>12.4</v>
      </c>
      <c r="Q174" s="215">
        <v>12.2</v>
      </c>
      <c r="R174" s="262"/>
      <c r="S174" s="202">
        <v>10.66</v>
      </c>
      <c r="T174" s="262"/>
      <c r="U174" s="219"/>
      <c r="V174" s="252"/>
      <c r="W174" s="219"/>
      <c r="X174" s="219"/>
      <c r="Y174" s="219"/>
      <c r="Z174" s="219"/>
      <c r="AA174" s="219"/>
      <c r="AB174" s="219"/>
      <c r="AC174" s="219"/>
    </row>
    <row r="175" spans="1:29" x14ac:dyDescent="0.3">
      <c r="A175" s="219"/>
      <c r="B175" s="169" t="s">
        <v>1850</v>
      </c>
      <c r="C175" s="169" t="s">
        <v>2426</v>
      </c>
      <c r="D175" s="169" t="s">
        <v>38</v>
      </c>
      <c r="E175" s="169" t="s">
        <v>39</v>
      </c>
      <c r="F175" s="252"/>
      <c r="G175" s="174">
        <v>45159.548611111109</v>
      </c>
      <c r="H175" s="219"/>
      <c r="I175" s="169" t="s">
        <v>2284</v>
      </c>
      <c r="J175" s="169" t="s">
        <v>2286</v>
      </c>
      <c r="K175" s="169" t="s">
        <v>38</v>
      </c>
      <c r="L175" s="174">
        <v>45159.548611111109</v>
      </c>
      <c r="M175" s="171">
        <v>45159</v>
      </c>
      <c r="N175" s="177">
        <v>0.54861111110949423</v>
      </c>
      <c r="O175" s="169" t="s">
        <v>2285</v>
      </c>
      <c r="P175" s="207">
        <f>'2023 Thawed mass'!E174</f>
        <v>10.62</v>
      </c>
      <c r="Q175" s="215">
        <v>10.49</v>
      </c>
      <c r="R175" s="262"/>
      <c r="S175" s="202">
        <v>9.51</v>
      </c>
      <c r="T175" s="262"/>
      <c r="U175" s="219"/>
      <c r="V175" s="252"/>
      <c r="W175" s="219"/>
      <c r="X175" s="219"/>
      <c r="Y175" s="219"/>
      <c r="Z175" s="219"/>
      <c r="AA175" s="219"/>
      <c r="AB175" s="219"/>
      <c r="AC175" s="219"/>
    </row>
    <row r="176" spans="1:29" x14ac:dyDescent="0.3">
      <c r="A176" s="219"/>
      <c r="B176" s="169" t="s">
        <v>1850</v>
      </c>
      <c r="C176" s="169" t="s">
        <v>2426</v>
      </c>
      <c r="D176" s="169" t="s">
        <v>38</v>
      </c>
      <c r="E176" s="169" t="s">
        <v>39</v>
      </c>
      <c r="F176" s="252"/>
      <c r="G176" s="174">
        <v>45159.548611111109</v>
      </c>
      <c r="H176" s="219"/>
      <c r="I176" s="169" t="s">
        <v>2287</v>
      </c>
      <c r="J176" s="169" t="s">
        <v>2289</v>
      </c>
      <c r="K176" s="169" t="s">
        <v>38</v>
      </c>
      <c r="L176" s="174">
        <v>45159.548611111109</v>
      </c>
      <c r="M176" s="171">
        <v>45159</v>
      </c>
      <c r="N176" s="177">
        <v>0.54861111110949423</v>
      </c>
      <c r="O176" s="169" t="s">
        <v>2288</v>
      </c>
      <c r="P176" s="207">
        <f>'2023 Thawed mass'!E175</f>
        <v>15.6</v>
      </c>
      <c r="Q176" s="215">
        <v>14.9</v>
      </c>
      <c r="R176" s="262"/>
      <c r="S176" s="202">
        <v>10.77</v>
      </c>
      <c r="T176" s="262"/>
      <c r="U176" s="219"/>
      <c r="V176" s="252"/>
      <c r="W176" s="219"/>
      <c r="X176" s="219"/>
      <c r="Y176" s="219"/>
      <c r="Z176" s="219"/>
      <c r="AA176" s="219"/>
      <c r="AB176" s="219"/>
      <c r="AC176" s="219"/>
    </row>
    <row r="177" spans="1:29" x14ac:dyDescent="0.3">
      <c r="A177" s="219"/>
      <c r="B177" s="169" t="s">
        <v>1850</v>
      </c>
      <c r="C177" s="169" t="s">
        <v>2426</v>
      </c>
      <c r="D177" s="169" t="s">
        <v>38</v>
      </c>
      <c r="E177" s="169" t="s">
        <v>39</v>
      </c>
      <c r="F177" s="252"/>
      <c r="G177" s="174">
        <v>45159.548611111109</v>
      </c>
      <c r="H177" s="219"/>
      <c r="I177" s="169" t="s">
        <v>2290</v>
      </c>
      <c r="J177" s="169" t="s">
        <v>2292</v>
      </c>
      <c r="K177" s="169" t="s">
        <v>38</v>
      </c>
      <c r="L177" s="174">
        <v>45159.548611111109</v>
      </c>
      <c r="M177" s="171">
        <v>45159</v>
      </c>
      <c r="N177" s="177">
        <v>0.54861111110949423</v>
      </c>
      <c r="O177" s="169" t="s">
        <v>2291</v>
      </c>
      <c r="P177" s="207">
        <v>23.89</v>
      </c>
      <c r="Q177" s="215">
        <v>22.96</v>
      </c>
      <c r="R177" s="262"/>
      <c r="S177" s="202">
        <v>10.63</v>
      </c>
      <c r="T177" s="262"/>
      <c r="U177" s="219"/>
      <c r="V177" s="252"/>
      <c r="W177" s="219"/>
      <c r="X177" s="219"/>
      <c r="Y177" s="219"/>
      <c r="Z177" s="219"/>
      <c r="AA177" s="219"/>
      <c r="AB177" s="219"/>
      <c r="AC177" s="219"/>
    </row>
    <row r="178" spans="1:29" x14ac:dyDescent="0.3">
      <c r="A178" s="219"/>
      <c r="B178" s="169" t="s">
        <v>1850</v>
      </c>
      <c r="C178" s="169" t="s">
        <v>2426</v>
      </c>
      <c r="D178" s="169" t="s">
        <v>38</v>
      </c>
      <c r="E178" s="169" t="s">
        <v>39</v>
      </c>
      <c r="F178" s="252"/>
      <c r="G178" s="174">
        <v>45159.548611111109</v>
      </c>
      <c r="H178" s="219"/>
      <c r="I178" s="169" t="s">
        <v>2293</v>
      </c>
      <c r="J178" s="169" t="s">
        <v>2295</v>
      </c>
      <c r="K178" s="169" t="s">
        <v>38</v>
      </c>
      <c r="L178" s="174">
        <v>45159.548611111109</v>
      </c>
      <c r="M178" s="171">
        <v>45159</v>
      </c>
      <c r="N178" s="177">
        <v>0.54861111110949423</v>
      </c>
      <c r="O178" s="169" t="s">
        <v>2294</v>
      </c>
      <c r="P178" s="207">
        <f>'2023 Thawed mass'!E177</f>
        <v>16.48</v>
      </c>
      <c r="Q178" s="215">
        <v>16.28</v>
      </c>
      <c r="R178" s="262"/>
      <c r="S178" s="202">
        <v>10.74</v>
      </c>
      <c r="T178" s="262"/>
      <c r="U178" s="219"/>
      <c r="V178" s="252"/>
      <c r="W178" s="219"/>
      <c r="X178" s="219"/>
      <c r="Y178" s="219"/>
      <c r="Z178" s="219"/>
      <c r="AA178" s="219"/>
      <c r="AB178" s="219"/>
      <c r="AC178" s="219"/>
    </row>
    <row r="179" spans="1:29" x14ac:dyDescent="0.3">
      <c r="A179" s="219"/>
      <c r="B179" s="169" t="s">
        <v>1850</v>
      </c>
      <c r="C179" s="169" t="s">
        <v>2426</v>
      </c>
      <c r="D179" s="169" t="s">
        <v>38</v>
      </c>
      <c r="E179" s="169" t="s">
        <v>39</v>
      </c>
      <c r="F179" s="252"/>
      <c r="G179" s="174">
        <v>45159.548611111109</v>
      </c>
      <c r="H179" s="219"/>
      <c r="I179" s="169" t="s">
        <v>2296</v>
      </c>
      <c r="J179" s="169" t="s">
        <v>2298</v>
      </c>
      <c r="K179" s="169" t="s">
        <v>38</v>
      </c>
      <c r="L179" s="174">
        <v>45159.548611111109</v>
      </c>
      <c r="M179" s="171">
        <v>45159</v>
      </c>
      <c r="N179" s="177">
        <v>0.54861111110949423</v>
      </c>
      <c r="O179" s="169" t="s">
        <v>2297</v>
      </c>
      <c r="P179" s="207">
        <f>'2023 Thawed mass'!E178</f>
        <v>12.18</v>
      </c>
      <c r="Q179" s="215">
        <v>12.03</v>
      </c>
      <c r="R179" s="262"/>
      <c r="S179" s="202">
        <v>10.6</v>
      </c>
      <c r="T179" s="262"/>
      <c r="U179" s="219"/>
      <c r="V179" s="252"/>
      <c r="W179" s="219"/>
      <c r="X179" s="219"/>
      <c r="Y179" s="219"/>
      <c r="Z179" s="219"/>
      <c r="AA179" s="219"/>
      <c r="AB179" s="219"/>
      <c r="AC179" s="219"/>
    </row>
    <row r="180" spans="1:29" x14ac:dyDescent="0.3">
      <c r="A180" s="219"/>
      <c r="B180" s="169" t="s">
        <v>1850</v>
      </c>
      <c r="C180" s="169" t="s">
        <v>2426</v>
      </c>
      <c r="D180" s="169" t="s">
        <v>38</v>
      </c>
      <c r="E180" s="169" t="s">
        <v>39</v>
      </c>
      <c r="F180" s="252"/>
      <c r="G180" s="174">
        <v>45159.548611111109</v>
      </c>
      <c r="H180" s="219"/>
      <c r="I180" s="169" t="s">
        <v>2299</v>
      </c>
      <c r="J180" s="169" t="s">
        <v>2301</v>
      </c>
      <c r="K180" s="169" t="s">
        <v>38</v>
      </c>
      <c r="L180" s="174">
        <v>45159.548611111109</v>
      </c>
      <c r="M180" s="171">
        <v>45159</v>
      </c>
      <c r="N180" s="177">
        <v>0.54861111110949423</v>
      </c>
      <c r="O180" s="169" t="s">
        <v>2300</v>
      </c>
      <c r="P180" s="207">
        <f>'2023 Thawed mass'!E179</f>
        <v>12.93</v>
      </c>
      <c r="Q180" s="215">
        <v>12.73</v>
      </c>
      <c r="R180" s="262"/>
      <c r="S180" s="202">
        <v>10.8</v>
      </c>
      <c r="T180" s="262"/>
      <c r="U180" s="219"/>
      <c r="V180" s="252"/>
      <c r="W180" s="219"/>
      <c r="X180" s="219"/>
      <c r="Y180" s="219"/>
      <c r="Z180" s="219"/>
      <c r="AA180" s="219"/>
      <c r="AB180" s="219"/>
      <c r="AC180" s="219"/>
    </row>
    <row r="181" spans="1:29" x14ac:dyDescent="0.3">
      <c r="A181" s="219"/>
      <c r="B181" s="169" t="s">
        <v>1850</v>
      </c>
      <c r="C181" s="169" t="s">
        <v>2426</v>
      </c>
      <c r="D181" s="169" t="s">
        <v>38</v>
      </c>
      <c r="E181" s="169" t="s">
        <v>39</v>
      </c>
      <c r="F181" s="252"/>
      <c r="G181" s="174">
        <v>45159.548611111109</v>
      </c>
      <c r="H181" s="219"/>
      <c r="I181" s="169" t="s">
        <v>2302</v>
      </c>
      <c r="J181" s="169" t="s">
        <v>2304</v>
      </c>
      <c r="K181" s="169" t="s">
        <v>38</v>
      </c>
      <c r="L181" s="174">
        <v>45159.548611111109</v>
      </c>
      <c r="M181" s="171">
        <v>45159</v>
      </c>
      <c r="N181" s="177">
        <v>0.54861111110949423</v>
      </c>
      <c r="O181" s="169" t="s">
        <v>2303</v>
      </c>
      <c r="P181" s="207">
        <f>'2023 Thawed mass'!E180</f>
        <v>17.440000000000001</v>
      </c>
      <c r="Q181" s="215">
        <v>17.14</v>
      </c>
      <c r="R181" s="262"/>
      <c r="S181" s="202">
        <v>10.75</v>
      </c>
      <c r="T181" s="262"/>
      <c r="U181" s="219"/>
      <c r="V181" s="252"/>
      <c r="W181" s="219"/>
      <c r="X181" s="219"/>
      <c r="Y181" s="219"/>
      <c r="Z181" s="219"/>
      <c r="AA181" s="219"/>
      <c r="AB181" s="219"/>
      <c r="AC181" s="219"/>
    </row>
    <row r="182" spans="1:29" x14ac:dyDescent="0.3">
      <c r="A182" s="219"/>
      <c r="B182" s="169" t="s">
        <v>1850</v>
      </c>
      <c r="C182" s="169" t="s">
        <v>2426</v>
      </c>
      <c r="D182" s="169" t="s">
        <v>38</v>
      </c>
      <c r="E182" s="169" t="s">
        <v>39</v>
      </c>
      <c r="F182" s="252"/>
      <c r="G182" s="174">
        <v>45159.548611111109</v>
      </c>
      <c r="H182" s="219"/>
      <c r="I182" s="169" t="s">
        <v>2305</v>
      </c>
      <c r="J182" s="169" t="s">
        <v>2307</v>
      </c>
      <c r="K182" s="169" t="s">
        <v>38</v>
      </c>
      <c r="L182" s="174">
        <v>45159.548611111109</v>
      </c>
      <c r="M182" s="171">
        <v>45159</v>
      </c>
      <c r="N182" s="177">
        <v>0.54861111110949423</v>
      </c>
      <c r="O182" s="169" t="s">
        <v>2306</v>
      </c>
      <c r="P182" s="207">
        <f>'2023 Thawed mass'!E181</f>
        <v>13.76</v>
      </c>
      <c r="Q182" s="215">
        <v>13.33</v>
      </c>
      <c r="R182" s="262"/>
      <c r="S182" s="202">
        <v>10.61</v>
      </c>
      <c r="T182" s="262"/>
      <c r="U182" s="219"/>
      <c r="V182" s="252"/>
      <c r="W182" s="219"/>
      <c r="X182" s="219"/>
      <c r="Y182" s="219"/>
      <c r="Z182" s="219"/>
      <c r="AA182" s="219"/>
      <c r="AB182" s="219"/>
      <c r="AC182" s="219"/>
    </row>
    <row r="183" spans="1:29" x14ac:dyDescent="0.3">
      <c r="A183" s="219"/>
      <c r="B183" s="169" t="s">
        <v>1850</v>
      </c>
      <c r="C183" s="169" t="s">
        <v>2426</v>
      </c>
      <c r="D183" s="169" t="s">
        <v>38</v>
      </c>
      <c r="E183" s="169" t="s">
        <v>39</v>
      </c>
      <c r="F183" s="253"/>
      <c r="G183" s="174">
        <v>45159.548611111109</v>
      </c>
      <c r="H183" s="220"/>
      <c r="I183" s="169" t="s">
        <v>2308</v>
      </c>
      <c r="J183" s="169" t="s">
        <v>2310</v>
      </c>
      <c r="K183" s="169" t="s">
        <v>38</v>
      </c>
      <c r="L183" s="174">
        <v>45159.548611111109</v>
      </c>
      <c r="M183" s="171">
        <v>45159</v>
      </c>
      <c r="N183" s="177">
        <v>0.54861111110949423</v>
      </c>
      <c r="O183" s="169" t="s">
        <v>2309</v>
      </c>
      <c r="P183" s="207">
        <f>'2023 Thawed mass'!E182</f>
        <v>11.61</v>
      </c>
      <c r="Q183" s="215">
        <v>11.34</v>
      </c>
      <c r="R183" s="263"/>
      <c r="S183" s="202">
        <v>9.91</v>
      </c>
      <c r="T183" s="263"/>
      <c r="U183" s="220"/>
      <c r="V183" s="253"/>
      <c r="W183" s="220"/>
      <c r="X183" s="220"/>
      <c r="Y183" s="220"/>
      <c r="Z183" s="220"/>
      <c r="AA183" s="220"/>
      <c r="AB183" s="220"/>
      <c r="AC183" s="220"/>
    </row>
    <row r="184" spans="1:29" x14ac:dyDescent="0.3">
      <c r="A184" s="267">
        <v>13</v>
      </c>
      <c r="B184" s="169" t="s">
        <v>994</v>
      </c>
      <c r="C184" s="169" t="s">
        <v>2407</v>
      </c>
      <c r="D184" s="169" t="s">
        <v>995</v>
      </c>
      <c r="E184" s="169" t="s">
        <v>996</v>
      </c>
      <c r="F184" s="261" t="s">
        <v>1028</v>
      </c>
      <c r="G184" s="174">
        <v>45160.540972222225</v>
      </c>
      <c r="H184" s="242" t="str">
        <f>'2023 LDW fish'!R183</f>
        <v>L2368072-01</v>
      </c>
      <c r="I184" s="169" t="s">
        <v>1029</v>
      </c>
      <c r="J184" s="169" t="s">
        <v>1031</v>
      </c>
      <c r="K184" s="178" t="s">
        <v>2428</v>
      </c>
      <c r="L184" s="174">
        <v>45160.540972222225</v>
      </c>
      <c r="M184" s="171">
        <v>45160</v>
      </c>
      <c r="N184" s="177">
        <v>0.54097222222480923</v>
      </c>
      <c r="O184" s="169" t="s">
        <v>1030</v>
      </c>
      <c r="P184" s="208">
        <f>'2023 Thawed mass'!E183</f>
        <v>115.03</v>
      </c>
      <c r="Q184" s="215">
        <v>30.71</v>
      </c>
      <c r="R184" s="265">
        <f>MIN(Q184:Q193)</f>
        <v>12.41</v>
      </c>
      <c r="S184" s="202">
        <v>12.78</v>
      </c>
      <c r="T184" s="246">
        <f>SUM(S184:S193)</f>
        <v>125.97999999999999</v>
      </c>
      <c r="U184" s="242" t="str">
        <f>IF(T184&gt;=$U$1+10,"Yes","No")</f>
        <v>Yes</v>
      </c>
      <c r="V184" s="251" t="s">
        <v>2457</v>
      </c>
      <c r="W184" s="242">
        <v>40.32</v>
      </c>
      <c r="X184" s="242">
        <v>5.47</v>
      </c>
      <c r="Y184" s="231" t="s">
        <v>2448</v>
      </c>
      <c r="Z184" s="242" t="s">
        <v>2448</v>
      </c>
      <c r="AA184" s="242">
        <v>69.63</v>
      </c>
      <c r="AB184" s="243" t="s">
        <v>2448</v>
      </c>
      <c r="AC184" s="242">
        <v>0</v>
      </c>
    </row>
    <row r="185" spans="1:29" x14ac:dyDescent="0.3">
      <c r="A185" s="219"/>
      <c r="B185" s="169" t="s">
        <v>994</v>
      </c>
      <c r="C185" s="169" t="s">
        <v>2407</v>
      </c>
      <c r="D185" s="169" t="s">
        <v>995</v>
      </c>
      <c r="E185" s="169" t="s">
        <v>996</v>
      </c>
      <c r="F185" s="252"/>
      <c r="G185" s="174">
        <v>45160.540972222225</v>
      </c>
      <c r="H185" s="219"/>
      <c r="I185" s="169" t="s">
        <v>1032</v>
      </c>
      <c r="J185" s="169" t="s">
        <v>1034</v>
      </c>
      <c r="K185" s="169" t="s">
        <v>2428</v>
      </c>
      <c r="L185" s="174">
        <v>45160.540972222225</v>
      </c>
      <c r="M185" s="171">
        <v>45160</v>
      </c>
      <c r="N185" s="177">
        <v>0.54097222222480923</v>
      </c>
      <c r="O185" s="169" t="s">
        <v>1033</v>
      </c>
      <c r="P185" s="208">
        <f>'2023 Thawed mass'!E184</f>
        <v>92.7</v>
      </c>
      <c r="Q185" s="214">
        <v>21.86</v>
      </c>
      <c r="R185" s="247"/>
      <c r="S185" s="202">
        <v>12.77</v>
      </c>
      <c r="T185" s="247"/>
      <c r="U185" s="219"/>
      <c r="V185" s="252"/>
      <c r="W185" s="219"/>
      <c r="X185" s="219"/>
      <c r="Y185" s="219"/>
      <c r="Z185" s="219"/>
      <c r="AA185" s="219"/>
      <c r="AB185" s="219"/>
      <c r="AC185" s="219"/>
    </row>
    <row r="186" spans="1:29" x14ac:dyDescent="0.3">
      <c r="A186" s="219"/>
      <c r="B186" s="169" t="s">
        <v>994</v>
      </c>
      <c r="C186" s="169" t="s">
        <v>2407</v>
      </c>
      <c r="D186" s="169" t="s">
        <v>995</v>
      </c>
      <c r="E186" s="169" t="s">
        <v>996</v>
      </c>
      <c r="F186" s="252"/>
      <c r="G186" s="174">
        <v>45160.540972222225</v>
      </c>
      <c r="H186" s="219"/>
      <c r="I186" s="169" t="s">
        <v>1035</v>
      </c>
      <c r="J186" s="169" t="s">
        <v>1037</v>
      </c>
      <c r="K186" s="169" t="s">
        <v>2428</v>
      </c>
      <c r="L186" s="174">
        <v>45160.587500000001</v>
      </c>
      <c r="M186" s="171">
        <v>45160</v>
      </c>
      <c r="N186" s="177">
        <v>0.58750000000145519</v>
      </c>
      <c r="O186" s="169" t="s">
        <v>1036</v>
      </c>
      <c r="P186" s="208">
        <v>176.8</v>
      </c>
      <c r="Q186" s="214">
        <v>45.31</v>
      </c>
      <c r="R186" s="247"/>
      <c r="S186" s="202">
        <v>12.62</v>
      </c>
      <c r="T186" s="247"/>
      <c r="U186" s="219"/>
      <c r="V186" s="252"/>
      <c r="W186" s="219"/>
      <c r="X186" s="219"/>
      <c r="Y186" s="219"/>
      <c r="Z186" s="219"/>
      <c r="AA186" s="219"/>
      <c r="AB186" s="219"/>
      <c r="AC186" s="219"/>
    </row>
    <row r="187" spans="1:29" x14ac:dyDescent="0.3">
      <c r="A187" s="219"/>
      <c r="B187" s="169" t="s">
        <v>994</v>
      </c>
      <c r="C187" s="169" t="s">
        <v>2407</v>
      </c>
      <c r="D187" s="169" t="s">
        <v>995</v>
      </c>
      <c r="E187" s="169" t="s">
        <v>996</v>
      </c>
      <c r="F187" s="252"/>
      <c r="G187" s="174">
        <v>45160.540972222225</v>
      </c>
      <c r="H187" s="219"/>
      <c r="I187" s="169" t="s">
        <v>1038</v>
      </c>
      <c r="J187" s="169" t="s">
        <v>1040</v>
      </c>
      <c r="K187" s="169" t="s">
        <v>2428</v>
      </c>
      <c r="L187" s="174">
        <v>45161.474999999999</v>
      </c>
      <c r="M187" s="171">
        <v>45161</v>
      </c>
      <c r="N187" s="177">
        <v>0.47499999999854481</v>
      </c>
      <c r="O187" s="169" t="s">
        <v>1039</v>
      </c>
      <c r="P187" s="208">
        <f>'2023 Thawed mass'!E186</f>
        <v>130.46</v>
      </c>
      <c r="Q187" s="214">
        <v>29.76</v>
      </c>
      <c r="R187" s="247"/>
      <c r="S187" s="202">
        <v>12.65</v>
      </c>
      <c r="T187" s="247"/>
      <c r="U187" s="219"/>
      <c r="V187" s="252"/>
      <c r="W187" s="219"/>
      <c r="X187" s="219"/>
      <c r="Y187" s="219"/>
      <c r="Z187" s="219"/>
      <c r="AA187" s="219"/>
      <c r="AB187" s="219"/>
      <c r="AC187" s="219"/>
    </row>
    <row r="188" spans="1:29" x14ac:dyDescent="0.3">
      <c r="A188" s="219"/>
      <c r="B188" s="169" t="s">
        <v>994</v>
      </c>
      <c r="C188" s="169" t="s">
        <v>2407</v>
      </c>
      <c r="D188" s="169" t="s">
        <v>995</v>
      </c>
      <c r="E188" s="169" t="s">
        <v>996</v>
      </c>
      <c r="F188" s="252"/>
      <c r="G188" s="174">
        <v>45160.540972222225</v>
      </c>
      <c r="H188" s="219"/>
      <c r="I188" s="169" t="s">
        <v>1041</v>
      </c>
      <c r="J188" s="169" t="s">
        <v>1043</v>
      </c>
      <c r="K188" s="169" t="s">
        <v>2428</v>
      </c>
      <c r="L188" s="174">
        <v>45161.474999999999</v>
      </c>
      <c r="M188" s="171">
        <v>45161</v>
      </c>
      <c r="N188" s="177">
        <v>0.47499999999854481</v>
      </c>
      <c r="O188" s="169" t="s">
        <v>1042</v>
      </c>
      <c r="P188" s="208">
        <f>'2023 Thawed mass'!E187</f>
        <v>60.37</v>
      </c>
      <c r="Q188" s="214">
        <v>12.41</v>
      </c>
      <c r="R188" s="247"/>
      <c r="S188" s="202">
        <v>11.49</v>
      </c>
      <c r="T188" s="247"/>
      <c r="U188" s="219"/>
      <c r="V188" s="252"/>
      <c r="W188" s="219"/>
      <c r="X188" s="219"/>
      <c r="Y188" s="219"/>
      <c r="Z188" s="219"/>
      <c r="AA188" s="219"/>
      <c r="AB188" s="219"/>
      <c r="AC188" s="219"/>
    </row>
    <row r="189" spans="1:29" x14ac:dyDescent="0.3">
      <c r="A189" s="219"/>
      <c r="B189" s="169" t="s">
        <v>994</v>
      </c>
      <c r="C189" s="169" t="s">
        <v>2407</v>
      </c>
      <c r="D189" s="169" t="s">
        <v>995</v>
      </c>
      <c r="E189" s="169" t="s">
        <v>996</v>
      </c>
      <c r="F189" s="252"/>
      <c r="G189" s="174">
        <v>45160.540972222225</v>
      </c>
      <c r="H189" s="219"/>
      <c r="I189" s="169" t="s">
        <v>1044</v>
      </c>
      <c r="J189" s="169" t="s">
        <v>1046</v>
      </c>
      <c r="K189" s="169" t="s">
        <v>2428</v>
      </c>
      <c r="L189" s="174">
        <v>45161.474999999999</v>
      </c>
      <c r="M189" s="171">
        <v>45161</v>
      </c>
      <c r="N189" s="177">
        <v>0.47499999999854481</v>
      </c>
      <c r="O189" s="169" t="s">
        <v>1045</v>
      </c>
      <c r="P189" s="208">
        <f>'2023 Thawed mass'!E188</f>
        <v>87.04</v>
      </c>
      <c r="Q189" s="214">
        <v>22.97</v>
      </c>
      <c r="R189" s="247"/>
      <c r="S189" s="202">
        <v>12.98</v>
      </c>
      <c r="T189" s="247"/>
      <c r="U189" s="219"/>
      <c r="V189" s="252"/>
      <c r="W189" s="219"/>
      <c r="X189" s="219"/>
      <c r="Y189" s="219"/>
      <c r="Z189" s="219"/>
      <c r="AA189" s="219"/>
      <c r="AB189" s="219"/>
      <c r="AC189" s="219"/>
    </row>
    <row r="190" spans="1:29" x14ac:dyDescent="0.3">
      <c r="A190" s="219"/>
      <c r="B190" s="169" t="s">
        <v>994</v>
      </c>
      <c r="C190" s="169" t="s">
        <v>2407</v>
      </c>
      <c r="D190" s="169" t="s">
        <v>995</v>
      </c>
      <c r="E190" s="169" t="s">
        <v>996</v>
      </c>
      <c r="F190" s="252"/>
      <c r="G190" s="174">
        <v>45160.540972222225</v>
      </c>
      <c r="H190" s="219"/>
      <c r="I190" s="169" t="s">
        <v>1047</v>
      </c>
      <c r="J190" s="169" t="s">
        <v>1049</v>
      </c>
      <c r="K190" s="169" t="s">
        <v>2428</v>
      </c>
      <c r="L190" s="174">
        <v>45161.563888888886</v>
      </c>
      <c r="M190" s="171">
        <v>45161</v>
      </c>
      <c r="N190" s="177">
        <v>0.56388888888614019</v>
      </c>
      <c r="O190" s="169" t="s">
        <v>1048</v>
      </c>
      <c r="P190" s="208">
        <f>'2023 Thawed mass'!E189</f>
        <v>296.70999999999998</v>
      </c>
      <c r="Q190" s="214">
        <v>85.53</v>
      </c>
      <c r="R190" s="247"/>
      <c r="S190" s="202">
        <v>12.66</v>
      </c>
      <c r="T190" s="247"/>
      <c r="U190" s="219"/>
      <c r="V190" s="252"/>
      <c r="W190" s="219"/>
      <c r="X190" s="219"/>
      <c r="Y190" s="219"/>
      <c r="Z190" s="219"/>
      <c r="AA190" s="219"/>
      <c r="AB190" s="219"/>
      <c r="AC190" s="219"/>
    </row>
    <row r="191" spans="1:29" x14ac:dyDescent="0.3">
      <c r="A191" s="219"/>
      <c r="B191" s="169" t="s">
        <v>994</v>
      </c>
      <c r="C191" s="169" t="s">
        <v>2407</v>
      </c>
      <c r="D191" s="169" t="s">
        <v>995</v>
      </c>
      <c r="E191" s="169" t="s">
        <v>996</v>
      </c>
      <c r="F191" s="252"/>
      <c r="G191" s="174">
        <v>45160.540972222225</v>
      </c>
      <c r="H191" s="219"/>
      <c r="I191" s="169" t="s">
        <v>1050</v>
      </c>
      <c r="J191" s="169" t="s">
        <v>1052</v>
      </c>
      <c r="K191" s="169" t="s">
        <v>2428</v>
      </c>
      <c r="L191" s="174">
        <v>45161.594444444447</v>
      </c>
      <c r="M191" s="171">
        <v>45161</v>
      </c>
      <c r="N191" s="177">
        <v>0.59444444444670808</v>
      </c>
      <c r="O191" s="169" t="s">
        <v>1051</v>
      </c>
      <c r="P191" s="208">
        <f>'2023 Thawed mass'!E190</f>
        <v>351.46</v>
      </c>
      <c r="Q191" s="214">
        <v>86.94</v>
      </c>
      <c r="R191" s="247"/>
      <c r="S191" s="202">
        <v>12.59</v>
      </c>
      <c r="T191" s="247"/>
      <c r="U191" s="219"/>
      <c r="V191" s="252"/>
      <c r="W191" s="219"/>
      <c r="X191" s="219"/>
      <c r="Y191" s="219"/>
      <c r="Z191" s="219"/>
      <c r="AA191" s="219"/>
      <c r="AB191" s="219"/>
      <c r="AC191" s="219"/>
    </row>
    <row r="192" spans="1:29" x14ac:dyDescent="0.3">
      <c r="A192" s="219"/>
      <c r="B192" s="169" t="s">
        <v>994</v>
      </c>
      <c r="C192" s="169" t="s">
        <v>2407</v>
      </c>
      <c r="D192" s="169" t="s">
        <v>995</v>
      </c>
      <c r="E192" s="169" t="s">
        <v>996</v>
      </c>
      <c r="F192" s="252"/>
      <c r="G192" s="174">
        <v>45160.540972222225</v>
      </c>
      <c r="H192" s="219"/>
      <c r="I192" s="169" t="s">
        <v>1053</v>
      </c>
      <c r="J192" s="169" t="s">
        <v>1055</v>
      </c>
      <c r="K192" s="169" t="s">
        <v>2428</v>
      </c>
      <c r="L192" s="174">
        <v>45161.594444444447</v>
      </c>
      <c r="M192" s="171">
        <v>45161</v>
      </c>
      <c r="N192" s="177">
        <v>0.59444444444670808</v>
      </c>
      <c r="O192" s="169" t="s">
        <v>1054</v>
      </c>
      <c r="P192" s="208">
        <f>'2023 Thawed mass'!E191</f>
        <v>308.27</v>
      </c>
      <c r="Q192" s="214">
        <v>102.44</v>
      </c>
      <c r="R192" s="247"/>
      <c r="S192" s="202">
        <v>12.69</v>
      </c>
      <c r="T192" s="247"/>
      <c r="U192" s="219"/>
      <c r="V192" s="252"/>
      <c r="W192" s="219"/>
      <c r="X192" s="219"/>
      <c r="Y192" s="219"/>
      <c r="Z192" s="219"/>
      <c r="AA192" s="219"/>
      <c r="AB192" s="219"/>
      <c r="AC192" s="219"/>
    </row>
    <row r="193" spans="1:29" x14ac:dyDescent="0.3">
      <c r="A193" s="219"/>
      <c r="B193" s="169" t="s">
        <v>994</v>
      </c>
      <c r="C193" s="169" t="s">
        <v>2407</v>
      </c>
      <c r="D193" s="169" t="s">
        <v>995</v>
      </c>
      <c r="E193" s="169" t="s">
        <v>996</v>
      </c>
      <c r="F193" s="253"/>
      <c r="G193" s="174">
        <v>45160.540972222225</v>
      </c>
      <c r="H193" s="220"/>
      <c r="I193" s="169" t="s">
        <v>1056</v>
      </c>
      <c r="J193" s="169" t="s">
        <v>1058</v>
      </c>
      <c r="K193" s="169" t="s">
        <v>2428</v>
      </c>
      <c r="L193" s="174">
        <v>45161.594444444447</v>
      </c>
      <c r="M193" s="171">
        <v>45161</v>
      </c>
      <c r="N193" s="177">
        <v>0.59444444444670808</v>
      </c>
      <c r="O193" s="169" t="s">
        <v>1057</v>
      </c>
      <c r="P193" s="208">
        <f>'2023 Thawed mass'!E192</f>
        <v>132.18</v>
      </c>
      <c r="Q193" s="214">
        <v>34.090000000000003</v>
      </c>
      <c r="R193" s="247"/>
      <c r="S193" s="202">
        <v>12.75</v>
      </c>
      <c r="T193" s="247"/>
      <c r="U193" s="220"/>
      <c r="V193" s="253"/>
      <c r="W193" s="220"/>
      <c r="X193" s="220"/>
      <c r="Y193" s="220"/>
      <c r="Z193" s="220"/>
      <c r="AA193" s="220"/>
      <c r="AB193" s="220"/>
      <c r="AC193" s="220"/>
    </row>
    <row r="194" spans="1:29" x14ac:dyDescent="0.3">
      <c r="A194" s="267">
        <v>14</v>
      </c>
      <c r="B194" s="169" t="s">
        <v>994</v>
      </c>
      <c r="C194" s="169" t="s">
        <v>2407</v>
      </c>
      <c r="D194" s="169" t="s">
        <v>1059</v>
      </c>
      <c r="E194" s="169" t="s">
        <v>1060</v>
      </c>
      <c r="F194" s="242" t="s">
        <v>1072</v>
      </c>
      <c r="G194" s="174">
        <v>45160.540972222225</v>
      </c>
      <c r="H194" s="242" t="str">
        <f>'2023 LDW fish'!R193</f>
        <v>L2368072-02</v>
      </c>
      <c r="I194" s="169" t="s">
        <v>1029</v>
      </c>
      <c r="J194" s="169" t="s">
        <v>1031</v>
      </c>
      <c r="K194" s="169" t="s">
        <v>2428</v>
      </c>
      <c r="L194" s="174">
        <v>45160.540972222225</v>
      </c>
      <c r="M194" s="171">
        <v>45160</v>
      </c>
      <c r="N194" s="177">
        <v>0.54097222222480923</v>
      </c>
      <c r="O194" s="169" t="s">
        <v>1073</v>
      </c>
      <c r="P194" s="208">
        <f>'2023 Thawed mass'!E183</f>
        <v>115.03</v>
      </c>
      <c r="Q194" s="215">
        <v>81.99</v>
      </c>
      <c r="R194" s="265">
        <f>MIN(Q194:Q203)</f>
        <v>45.46</v>
      </c>
      <c r="S194" s="202">
        <v>45.96</v>
      </c>
      <c r="T194" s="246">
        <f>SUM(S194:S203)</f>
        <v>455.25000000000006</v>
      </c>
      <c r="U194" s="242" t="str">
        <f>IF(T194&gt;=$U$1,"Yes","No")</f>
        <v>Yes</v>
      </c>
      <c r="V194" s="242"/>
      <c r="W194" s="242">
        <v>20.94</v>
      </c>
      <c r="X194" s="242">
        <v>5.94</v>
      </c>
      <c r="Y194" s="231" t="s">
        <v>2448</v>
      </c>
      <c r="Z194" s="242" t="s">
        <v>2448</v>
      </c>
      <c r="AA194" s="242">
        <v>411.08</v>
      </c>
      <c r="AB194" s="243" t="s">
        <v>2448</v>
      </c>
      <c r="AC194" s="242">
        <v>0</v>
      </c>
    </row>
    <row r="195" spans="1:29" x14ac:dyDescent="0.3">
      <c r="A195" s="219"/>
      <c r="B195" s="169" t="s">
        <v>994</v>
      </c>
      <c r="C195" s="169" t="s">
        <v>2407</v>
      </c>
      <c r="D195" s="169" t="s">
        <v>1059</v>
      </c>
      <c r="E195" s="169" t="s">
        <v>1060</v>
      </c>
      <c r="F195" s="219"/>
      <c r="G195" s="174">
        <v>45160.540972222225</v>
      </c>
      <c r="H195" s="219"/>
      <c r="I195" s="169" t="s">
        <v>1032</v>
      </c>
      <c r="J195" s="169" t="s">
        <v>1034</v>
      </c>
      <c r="K195" s="169" t="s">
        <v>2428</v>
      </c>
      <c r="L195" s="174">
        <v>45160.540972222225</v>
      </c>
      <c r="M195" s="171">
        <v>45160</v>
      </c>
      <c r="N195" s="177">
        <v>0.54097222222480923</v>
      </c>
      <c r="O195" s="169" t="s">
        <v>1074</v>
      </c>
      <c r="P195" s="208">
        <f>'2023 Thawed mass'!E184</f>
        <v>92.7</v>
      </c>
      <c r="Q195" s="214">
        <v>64.790000000000006</v>
      </c>
      <c r="R195" s="247"/>
      <c r="S195" s="202">
        <v>45.94</v>
      </c>
      <c r="T195" s="247"/>
      <c r="U195" s="219"/>
      <c r="V195" s="219"/>
      <c r="W195" s="219"/>
      <c r="X195" s="219"/>
      <c r="Y195" s="219"/>
      <c r="Z195" s="219"/>
      <c r="AA195" s="219"/>
      <c r="AB195" s="219"/>
      <c r="AC195" s="219"/>
    </row>
    <row r="196" spans="1:29" x14ac:dyDescent="0.3">
      <c r="A196" s="219"/>
      <c r="B196" s="169" t="s">
        <v>994</v>
      </c>
      <c r="C196" s="169" t="s">
        <v>2407</v>
      </c>
      <c r="D196" s="169" t="s">
        <v>1059</v>
      </c>
      <c r="E196" s="169" t="s">
        <v>1060</v>
      </c>
      <c r="F196" s="219"/>
      <c r="G196" s="174">
        <v>45160.540972222225</v>
      </c>
      <c r="H196" s="219"/>
      <c r="I196" s="169" t="s">
        <v>1035</v>
      </c>
      <c r="J196" s="169" t="s">
        <v>1037</v>
      </c>
      <c r="K196" s="169" t="s">
        <v>2428</v>
      </c>
      <c r="L196" s="174">
        <v>45160.587500000001</v>
      </c>
      <c r="M196" s="171">
        <v>45160</v>
      </c>
      <c r="N196" s="177">
        <v>0.58750000000145519</v>
      </c>
      <c r="O196" s="169" t="s">
        <v>1075</v>
      </c>
      <c r="P196" s="208">
        <v>176.8</v>
      </c>
      <c r="Q196" s="214">
        <v>115.78</v>
      </c>
      <c r="R196" s="247"/>
      <c r="S196" s="202">
        <v>45.64</v>
      </c>
      <c r="T196" s="247"/>
      <c r="U196" s="219"/>
      <c r="V196" s="219"/>
      <c r="W196" s="219"/>
      <c r="X196" s="219"/>
      <c r="Y196" s="219"/>
      <c r="Z196" s="219"/>
      <c r="AA196" s="219"/>
      <c r="AB196" s="219"/>
      <c r="AC196" s="219"/>
    </row>
    <row r="197" spans="1:29" x14ac:dyDescent="0.3">
      <c r="A197" s="219"/>
      <c r="B197" s="169" t="s">
        <v>994</v>
      </c>
      <c r="C197" s="169" t="s">
        <v>2407</v>
      </c>
      <c r="D197" s="169" t="s">
        <v>1059</v>
      </c>
      <c r="E197" s="169" t="s">
        <v>1060</v>
      </c>
      <c r="F197" s="219"/>
      <c r="G197" s="174">
        <v>45160.540972222225</v>
      </c>
      <c r="H197" s="219"/>
      <c r="I197" s="169" t="s">
        <v>1038</v>
      </c>
      <c r="J197" s="169" t="s">
        <v>1040</v>
      </c>
      <c r="K197" s="169" t="s">
        <v>2428</v>
      </c>
      <c r="L197" s="174">
        <v>45161.474999999999</v>
      </c>
      <c r="M197" s="171">
        <v>45161</v>
      </c>
      <c r="N197" s="177">
        <v>0.47499999999854481</v>
      </c>
      <c r="O197" s="169" t="s">
        <v>1076</v>
      </c>
      <c r="P197" s="208">
        <f>'2023 Thawed mass'!E186</f>
        <v>130.46</v>
      </c>
      <c r="Q197" s="214">
        <v>89.52</v>
      </c>
      <c r="R197" s="247"/>
      <c r="S197" s="202">
        <v>45.82</v>
      </c>
      <c r="T197" s="247"/>
      <c r="U197" s="219"/>
      <c r="V197" s="219"/>
      <c r="W197" s="219"/>
      <c r="X197" s="219"/>
      <c r="Y197" s="219"/>
      <c r="Z197" s="219"/>
      <c r="AA197" s="219"/>
      <c r="AB197" s="219"/>
      <c r="AC197" s="219"/>
    </row>
    <row r="198" spans="1:29" x14ac:dyDescent="0.3">
      <c r="A198" s="219"/>
      <c r="B198" s="169" t="s">
        <v>994</v>
      </c>
      <c r="C198" s="169" t="s">
        <v>2407</v>
      </c>
      <c r="D198" s="169" t="s">
        <v>1059</v>
      </c>
      <c r="E198" s="169" t="s">
        <v>1060</v>
      </c>
      <c r="F198" s="219"/>
      <c r="G198" s="174">
        <v>45160.540972222225</v>
      </c>
      <c r="H198" s="219"/>
      <c r="I198" s="169" t="s">
        <v>1041</v>
      </c>
      <c r="J198" s="169" t="s">
        <v>1043</v>
      </c>
      <c r="K198" s="169" t="s">
        <v>2428</v>
      </c>
      <c r="L198" s="174">
        <v>45161.474999999999</v>
      </c>
      <c r="M198" s="171">
        <v>45161</v>
      </c>
      <c r="N198" s="177">
        <v>0.47499999999854481</v>
      </c>
      <c r="O198" s="169" t="s">
        <v>1077</v>
      </c>
      <c r="P198" s="208">
        <f>'2023 Thawed mass'!E187</f>
        <v>60.37</v>
      </c>
      <c r="Q198" s="214">
        <v>45.46</v>
      </c>
      <c r="R198" s="247"/>
      <c r="S198" s="202">
        <v>43.23</v>
      </c>
      <c r="T198" s="247"/>
      <c r="U198" s="219"/>
      <c r="V198" s="219"/>
      <c r="W198" s="219"/>
      <c r="X198" s="219"/>
      <c r="Y198" s="219"/>
      <c r="Z198" s="219"/>
      <c r="AA198" s="219"/>
      <c r="AB198" s="219"/>
      <c r="AC198" s="219"/>
    </row>
    <row r="199" spans="1:29" x14ac:dyDescent="0.3">
      <c r="A199" s="219"/>
      <c r="B199" s="169" t="s">
        <v>994</v>
      </c>
      <c r="C199" s="169" t="s">
        <v>2407</v>
      </c>
      <c r="D199" s="169" t="s">
        <v>1059</v>
      </c>
      <c r="E199" s="169" t="s">
        <v>1060</v>
      </c>
      <c r="F199" s="219"/>
      <c r="G199" s="174">
        <v>45160.540972222225</v>
      </c>
      <c r="H199" s="219"/>
      <c r="I199" s="169" t="s">
        <v>1044</v>
      </c>
      <c r="J199" s="169" t="s">
        <v>1046</v>
      </c>
      <c r="K199" s="169" t="s">
        <v>2428</v>
      </c>
      <c r="L199" s="174">
        <v>45161.474999999999</v>
      </c>
      <c r="M199" s="171">
        <v>45161</v>
      </c>
      <c r="N199" s="177">
        <v>0.47499999999854481</v>
      </c>
      <c r="O199" s="169" t="s">
        <v>1078</v>
      </c>
      <c r="P199" s="208">
        <f>'2023 Thawed mass'!E188</f>
        <v>87.04</v>
      </c>
      <c r="Q199" s="214">
        <v>55.36</v>
      </c>
      <c r="R199" s="247"/>
      <c r="S199" s="202">
        <v>45.79</v>
      </c>
      <c r="T199" s="247"/>
      <c r="U199" s="219"/>
      <c r="V199" s="219"/>
      <c r="W199" s="219"/>
      <c r="X199" s="219"/>
      <c r="Y199" s="219"/>
      <c r="Z199" s="219"/>
      <c r="AA199" s="219"/>
      <c r="AB199" s="219"/>
      <c r="AC199" s="219"/>
    </row>
    <row r="200" spans="1:29" x14ac:dyDescent="0.3">
      <c r="A200" s="219"/>
      <c r="B200" s="169" t="s">
        <v>994</v>
      </c>
      <c r="C200" s="169" t="s">
        <v>2407</v>
      </c>
      <c r="D200" s="169" t="s">
        <v>1059</v>
      </c>
      <c r="E200" s="169" t="s">
        <v>1060</v>
      </c>
      <c r="F200" s="219"/>
      <c r="G200" s="174">
        <v>45160.540972222225</v>
      </c>
      <c r="H200" s="219"/>
      <c r="I200" s="169" t="s">
        <v>1047</v>
      </c>
      <c r="J200" s="169" t="s">
        <v>1049</v>
      </c>
      <c r="K200" s="169" t="s">
        <v>2428</v>
      </c>
      <c r="L200" s="174">
        <v>45161.563888888886</v>
      </c>
      <c r="M200" s="171">
        <v>45161</v>
      </c>
      <c r="N200" s="177">
        <v>0.56388888888614019</v>
      </c>
      <c r="O200" s="169" t="s">
        <v>1079</v>
      </c>
      <c r="P200" s="208">
        <f>'2023 Thawed mass'!E189</f>
        <v>296.70999999999998</v>
      </c>
      <c r="Q200" s="214">
        <v>186.94</v>
      </c>
      <c r="R200" s="247"/>
      <c r="S200" s="202">
        <v>45.92</v>
      </c>
      <c r="T200" s="247"/>
      <c r="U200" s="219"/>
      <c r="V200" s="219"/>
      <c r="W200" s="219"/>
      <c r="X200" s="219"/>
      <c r="Y200" s="219"/>
      <c r="Z200" s="219"/>
      <c r="AA200" s="219"/>
      <c r="AB200" s="219"/>
      <c r="AC200" s="219"/>
    </row>
    <row r="201" spans="1:29" x14ac:dyDescent="0.3">
      <c r="A201" s="219"/>
      <c r="B201" s="169" t="s">
        <v>994</v>
      </c>
      <c r="C201" s="169" t="s">
        <v>2407</v>
      </c>
      <c r="D201" s="169" t="s">
        <v>1059</v>
      </c>
      <c r="E201" s="169" t="s">
        <v>1060</v>
      </c>
      <c r="F201" s="219"/>
      <c r="G201" s="174">
        <v>45160.540972222225</v>
      </c>
      <c r="H201" s="219"/>
      <c r="I201" s="169" t="s">
        <v>1050</v>
      </c>
      <c r="J201" s="169" t="s">
        <v>1052</v>
      </c>
      <c r="K201" s="169" t="s">
        <v>2428</v>
      </c>
      <c r="L201" s="174">
        <v>45161.594444444447</v>
      </c>
      <c r="M201" s="171">
        <v>45161</v>
      </c>
      <c r="N201" s="177">
        <v>0.59444444444670808</v>
      </c>
      <c r="O201" s="169" t="s">
        <v>1080</v>
      </c>
      <c r="P201" s="208">
        <f>'2023 Thawed mass'!E190</f>
        <v>351.46</v>
      </c>
      <c r="Q201" s="214">
        <v>245.08</v>
      </c>
      <c r="R201" s="247"/>
      <c r="S201" s="202">
        <v>45.55</v>
      </c>
      <c r="T201" s="247"/>
      <c r="U201" s="219"/>
      <c r="V201" s="219"/>
      <c r="W201" s="219"/>
      <c r="X201" s="219"/>
      <c r="Y201" s="219"/>
      <c r="Z201" s="219"/>
      <c r="AA201" s="219"/>
      <c r="AB201" s="219"/>
      <c r="AC201" s="219"/>
    </row>
    <row r="202" spans="1:29" x14ac:dyDescent="0.3">
      <c r="A202" s="219"/>
      <c r="B202" s="169" t="s">
        <v>994</v>
      </c>
      <c r="C202" s="169" t="s">
        <v>2407</v>
      </c>
      <c r="D202" s="169" t="s">
        <v>1059</v>
      </c>
      <c r="E202" s="169" t="s">
        <v>1060</v>
      </c>
      <c r="F202" s="219"/>
      <c r="G202" s="174">
        <v>45160.540972222225</v>
      </c>
      <c r="H202" s="219"/>
      <c r="I202" s="169" t="s">
        <v>1053</v>
      </c>
      <c r="J202" s="169" t="s">
        <v>1055</v>
      </c>
      <c r="K202" s="169" t="s">
        <v>2428</v>
      </c>
      <c r="L202" s="174">
        <v>45161.594444444447</v>
      </c>
      <c r="M202" s="171">
        <v>45161</v>
      </c>
      <c r="N202" s="177">
        <v>0.59444444444670808</v>
      </c>
      <c r="O202" s="169" t="s">
        <v>1081</v>
      </c>
      <c r="P202" s="208">
        <f>'2023 Thawed mass'!E191</f>
        <v>308.27</v>
      </c>
      <c r="Q202" s="214">
        <v>190.08</v>
      </c>
      <c r="R202" s="247"/>
      <c r="S202" s="202">
        <v>45.73</v>
      </c>
      <c r="T202" s="247"/>
      <c r="U202" s="219"/>
      <c r="V202" s="219"/>
      <c r="W202" s="219"/>
      <c r="X202" s="219"/>
      <c r="Y202" s="219"/>
      <c r="Z202" s="219"/>
      <c r="AA202" s="219"/>
      <c r="AB202" s="219"/>
      <c r="AC202" s="219"/>
    </row>
    <row r="203" spans="1:29" x14ac:dyDescent="0.3">
      <c r="A203" s="219"/>
      <c r="B203" s="169" t="s">
        <v>994</v>
      </c>
      <c r="C203" s="169" t="s">
        <v>2407</v>
      </c>
      <c r="D203" s="169" t="s">
        <v>1059</v>
      </c>
      <c r="E203" s="169" t="s">
        <v>1060</v>
      </c>
      <c r="F203" s="220"/>
      <c r="G203" s="174">
        <v>45160.540972222225</v>
      </c>
      <c r="H203" s="220"/>
      <c r="I203" s="169" t="s">
        <v>1056</v>
      </c>
      <c r="J203" s="169" t="s">
        <v>1058</v>
      </c>
      <c r="K203" s="169" t="s">
        <v>2428</v>
      </c>
      <c r="L203" s="174">
        <v>45161.594444444447</v>
      </c>
      <c r="M203" s="171">
        <v>45161</v>
      </c>
      <c r="N203" s="177">
        <v>0.59444444444670808</v>
      </c>
      <c r="O203" s="169" t="s">
        <v>1082</v>
      </c>
      <c r="P203" s="208">
        <f>'2023 Thawed mass'!E192</f>
        <v>132.18</v>
      </c>
      <c r="Q203" s="214">
        <v>93.84</v>
      </c>
      <c r="R203" s="247"/>
      <c r="S203" s="202">
        <v>45.67</v>
      </c>
      <c r="T203" s="247"/>
      <c r="U203" s="220"/>
      <c r="V203" s="220"/>
      <c r="W203" s="220"/>
      <c r="X203" s="220"/>
      <c r="Y203" s="220"/>
      <c r="Z203" s="220"/>
      <c r="AA203" s="220"/>
      <c r="AB203" s="220"/>
      <c r="AC203" s="220"/>
    </row>
    <row r="204" spans="1:29" x14ac:dyDescent="0.3">
      <c r="A204" s="267">
        <v>15</v>
      </c>
      <c r="B204" s="169" t="s">
        <v>994</v>
      </c>
      <c r="C204" s="169" t="s">
        <v>2408</v>
      </c>
      <c r="D204" s="169" t="s">
        <v>995</v>
      </c>
      <c r="E204" s="169" t="s">
        <v>996</v>
      </c>
      <c r="F204" s="242" t="s">
        <v>1114</v>
      </c>
      <c r="G204" s="174">
        <v>45160.587500000001</v>
      </c>
      <c r="H204" s="242" t="str">
        <f>'2023 LDW fish'!R203</f>
        <v>L2368072-03</v>
      </c>
      <c r="I204" s="169" t="s">
        <v>1115</v>
      </c>
      <c r="J204" s="169" t="s">
        <v>1117</v>
      </c>
      <c r="K204" s="169" t="s">
        <v>2428</v>
      </c>
      <c r="L204" s="174">
        <v>45160.587500000001</v>
      </c>
      <c r="M204" s="171">
        <v>45160</v>
      </c>
      <c r="N204" s="177">
        <v>0.58750000000145519</v>
      </c>
      <c r="O204" s="169" t="s">
        <v>1116</v>
      </c>
      <c r="P204" s="208">
        <f>'2023 Thawed mass'!E193</f>
        <v>164.55</v>
      </c>
      <c r="Q204" s="215">
        <v>38.07</v>
      </c>
      <c r="R204" s="265">
        <f>MIN(Q204:Q213)</f>
        <v>10.83</v>
      </c>
      <c r="S204" s="202">
        <v>10.87</v>
      </c>
      <c r="T204" s="246">
        <f>SUM(S204:S213)</f>
        <v>110.02000000000001</v>
      </c>
      <c r="U204" s="242" t="str">
        <f>IF(T204&gt;=$U$1,"Yes","No")</f>
        <v>Yes</v>
      </c>
      <c r="V204" s="242"/>
      <c r="W204" s="242">
        <v>20.61</v>
      </c>
      <c r="X204" s="242">
        <v>5.54</v>
      </c>
      <c r="Y204" s="231" t="s">
        <v>2448</v>
      </c>
      <c r="Z204" s="242" t="s">
        <v>2448</v>
      </c>
      <c r="AA204" s="242">
        <v>79.89</v>
      </c>
      <c r="AB204" s="243" t="s">
        <v>2448</v>
      </c>
      <c r="AC204" s="242">
        <v>0</v>
      </c>
    </row>
    <row r="205" spans="1:29" x14ac:dyDescent="0.3">
      <c r="A205" s="219"/>
      <c r="B205" s="169" t="s">
        <v>994</v>
      </c>
      <c r="C205" s="169" t="s">
        <v>2408</v>
      </c>
      <c r="D205" s="169" t="s">
        <v>995</v>
      </c>
      <c r="E205" s="169" t="s">
        <v>996</v>
      </c>
      <c r="F205" s="219"/>
      <c r="G205" s="174">
        <v>45160.587500000001</v>
      </c>
      <c r="H205" s="219"/>
      <c r="I205" s="169" t="s">
        <v>1118</v>
      </c>
      <c r="J205" s="169" t="s">
        <v>1120</v>
      </c>
      <c r="K205" s="169" t="s">
        <v>2428</v>
      </c>
      <c r="L205" s="174">
        <v>45160.616666666669</v>
      </c>
      <c r="M205" s="171">
        <v>45160</v>
      </c>
      <c r="N205" s="177">
        <v>0.61666666666860692</v>
      </c>
      <c r="O205" s="169" t="s">
        <v>1119</v>
      </c>
      <c r="P205" s="208">
        <f>'2023 Thawed mass'!E194</f>
        <v>534.67999999999995</v>
      </c>
      <c r="Q205" s="214">
        <v>112.39</v>
      </c>
      <c r="R205" s="247"/>
      <c r="S205" s="202">
        <v>11.05</v>
      </c>
      <c r="T205" s="247"/>
      <c r="U205" s="219"/>
      <c r="V205" s="219"/>
      <c r="W205" s="219"/>
      <c r="X205" s="219"/>
      <c r="Y205" s="219"/>
      <c r="Z205" s="219"/>
      <c r="AA205" s="219"/>
      <c r="AB205" s="219"/>
      <c r="AC205" s="219"/>
    </row>
    <row r="206" spans="1:29" x14ac:dyDescent="0.3">
      <c r="A206" s="219"/>
      <c r="B206" s="169" t="s">
        <v>994</v>
      </c>
      <c r="C206" s="169" t="s">
        <v>2408</v>
      </c>
      <c r="D206" s="169" t="s">
        <v>995</v>
      </c>
      <c r="E206" s="169" t="s">
        <v>996</v>
      </c>
      <c r="F206" s="219"/>
      <c r="G206" s="174">
        <v>45160.587500000001</v>
      </c>
      <c r="H206" s="219"/>
      <c r="I206" s="169" t="s">
        <v>1121</v>
      </c>
      <c r="J206" s="169" t="s">
        <v>1123</v>
      </c>
      <c r="K206" s="169" t="s">
        <v>2428</v>
      </c>
      <c r="L206" s="174">
        <v>45161.474999999999</v>
      </c>
      <c r="M206" s="171">
        <v>45161</v>
      </c>
      <c r="N206" s="177">
        <v>0.47499999999854481</v>
      </c>
      <c r="O206" s="169" t="s">
        <v>1122</v>
      </c>
      <c r="P206" s="208">
        <f>'2023 Thawed mass'!E195</f>
        <v>55.18</v>
      </c>
      <c r="Q206" s="214">
        <v>10.83</v>
      </c>
      <c r="R206" s="247"/>
      <c r="S206" s="202">
        <v>9.94</v>
      </c>
      <c r="T206" s="247"/>
      <c r="U206" s="219"/>
      <c r="V206" s="219"/>
      <c r="W206" s="219"/>
      <c r="X206" s="219"/>
      <c r="Y206" s="219"/>
      <c r="Z206" s="219"/>
      <c r="AA206" s="219"/>
      <c r="AB206" s="219"/>
      <c r="AC206" s="219"/>
    </row>
    <row r="207" spans="1:29" x14ac:dyDescent="0.3">
      <c r="A207" s="219"/>
      <c r="B207" s="169" t="s">
        <v>994</v>
      </c>
      <c r="C207" s="169" t="s">
        <v>2408</v>
      </c>
      <c r="D207" s="169" t="s">
        <v>995</v>
      </c>
      <c r="E207" s="169" t="s">
        <v>996</v>
      </c>
      <c r="F207" s="219"/>
      <c r="G207" s="174">
        <v>45160.587500000001</v>
      </c>
      <c r="H207" s="219"/>
      <c r="I207" s="169" t="s">
        <v>1124</v>
      </c>
      <c r="J207" s="169" t="s">
        <v>1126</v>
      </c>
      <c r="K207" s="169" t="s">
        <v>2428</v>
      </c>
      <c r="L207" s="174">
        <v>45161.474999999999</v>
      </c>
      <c r="M207" s="171">
        <v>45161</v>
      </c>
      <c r="N207" s="177">
        <v>0.47499999999854481</v>
      </c>
      <c r="O207" s="169" t="s">
        <v>1125</v>
      </c>
      <c r="P207" s="208">
        <f>'2023 Thawed mass'!E196</f>
        <v>71.430000000000007</v>
      </c>
      <c r="Q207" s="214">
        <v>21.06</v>
      </c>
      <c r="R207" s="247"/>
      <c r="S207" s="202">
        <v>11.21</v>
      </c>
      <c r="T207" s="247"/>
      <c r="U207" s="219"/>
      <c r="V207" s="219"/>
      <c r="W207" s="219"/>
      <c r="X207" s="219"/>
      <c r="Y207" s="219"/>
      <c r="Z207" s="219"/>
      <c r="AA207" s="219"/>
      <c r="AB207" s="219"/>
      <c r="AC207" s="219"/>
    </row>
    <row r="208" spans="1:29" x14ac:dyDescent="0.3">
      <c r="A208" s="219"/>
      <c r="B208" s="169" t="s">
        <v>994</v>
      </c>
      <c r="C208" s="169" t="s">
        <v>2408</v>
      </c>
      <c r="D208" s="169" t="s">
        <v>995</v>
      </c>
      <c r="E208" s="169" t="s">
        <v>996</v>
      </c>
      <c r="F208" s="219"/>
      <c r="G208" s="174">
        <v>45160.587500000001</v>
      </c>
      <c r="H208" s="219"/>
      <c r="I208" s="169" t="s">
        <v>1127</v>
      </c>
      <c r="J208" s="169" t="s">
        <v>1129</v>
      </c>
      <c r="K208" s="169" t="s">
        <v>2428</v>
      </c>
      <c r="L208" s="174">
        <v>45161.536805555559</v>
      </c>
      <c r="M208" s="171">
        <v>45161</v>
      </c>
      <c r="N208" s="177">
        <v>0.53680555555911269</v>
      </c>
      <c r="O208" s="169" t="s">
        <v>1128</v>
      </c>
      <c r="P208" s="208">
        <f>'2023 Thawed mass'!E197</f>
        <v>274.45999999999998</v>
      </c>
      <c r="Q208" s="214">
        <v>56.46</v>
      </c>
      <c r="R208" s="247"/>
      <c r="S208" s="202">
        <v>11.07</v>
      </c>
      <c r="T208" s="247"/>
      <c r="U208" s="219"/>
      <c r="V208" s="219"/>
      <c r="W208" s="219"/>
      <c r="X208" s="219"/>
      <c r="Y208" s="219"/>
      <c r="Z208" s="219"/>
      <c r="AA208" s="219"/>
      <c r="AB208" s="219"/>
      <c r="AC208" s="219"/>
    </row>
    <row r="209" spans="1:29" x14ac:dyDescent="0.3">
      <c r="A209" s="219"/>
      <c r="B209" s="169" t="s">
        <v>994</v>
      </c>
      <c r="C209" s="169" t="s">
        <v>2408</v>
      </c>
      <c r="D209" s="169" t="s">
        <v>995</v>
      </c>
      <c r="E209" s="169" t="s">
        <v>996</v>
      </c>
      <c r="F209" s="219"/>
      <c r="G209" s="174">
        <v>45160.587500000001</v>
      </c>
      <c r="H209" s="219"/>
      <c r="I209" s="169" t="s">
        <v>1130</v>
      </c>
      <c r="J209" s="169" t="s">
        <v>1132</v>
      </c>
      <c r="K209" s="169" t="s">
        <v>2428</v>
      </c>
      <c r="L209" s="174">
        <v>45161.563888888886</v>
      </c>
      <c r="M209" s="171">
        <v>45161</v>
      </c>
      <c r="N209" s="177">
        <v>0.56388888888614019</v>
      </c>
      <c r="O209" s="169" t="s">
        <v>1131</v>
      </c>
      <c r="P209" s="208">
        <f>'2023 Thawed mass'!E198</f>
        <v>218.93</v>
      </c>
      <c r="Q209" s="214">
        <v>57.98</v>
      </c>
      <c r="R209" s="247"/>
      <c r="S209" s="202">
        <v>11.31</v>
      </c>
      <c r="T209" s="247"/>
      <c r="U209" s="219"/>
      <c r="V209" s="219"/>
      <c r="W209" s="219"/>
      <c r="X209" s="219"/>
      <c r="Y209" s="219"/>
      <c r="Z209" s="219"/>
      <c r="AA209" s="219"/>
      <c r="AB209" s="219"/>
      <c r="AC209" s="219"/>
    </row>
    <row r="210" spans="1:29" x14ac:dyDescent="0.3">
      <c r="A210" s="219"/>
      <c r="B210" s="169" t="s">
        <v>994</v>
      </c>
      <c r="C210" s="169" t="s">
        <v>2408</v>
      </c>
      <c r="D210" s="169" t="s">
        <v>995</v>
      </c>
      <c r="E210" s="169" t="s">
        <v>996</v>
      </c>
      <c r="F210" s="219"/>
      <c r="G210" s="174">
        <v>45160.587500000001</v>
      </c>
      <c r="H210" s="219"/>
      <c r="I210" s="169" t="s">
        <v>1133</v>
      </c>
      <c r="J210" s="169" t="s">
        <v>1135</v>
      </c>
      <c r="K210" s="169" t="s">
        <v>2428</v>
      </c>
      <c r="L210" s="174">
        <v>45161.563888888886</v>
      </c>
      <c r="M210" s="171">
        <v>45161</v>
      </c>
      <c r="N210" s="177">
        <v>0.56388888888614019</v>
      </c>
      <c r="O210" s="169" t="s">
        <v>1134</v>
      </c>
      <c r="P210" s="208">
        <f>'2023 Thawed mass'!E199</f>
        <v>96.87</v>
      </c>
      <c r="Q210" s="214">
        <v>25.42</v>
      </c>
      <c r="R210" s="247"/>
      <c r="S210" s="202">
        <v>11.03</v>
      </c>
      <c r="T210" s="247"/>
      <c r="U210" s="219"/>
      <c r="V210" s="219"/>
      <c r="W210" s="219"/>
      <c r="X210" s="219"/>
      <c r="Y210" s="219"/>
      <c r="Z210" s="219"/>
      <c r="AA210" s="219"/>
      <c r="AB210" s="219"/>
      <c r="AC210" s="219"/>
    </row>
    <row r="211" spans="1:29" x14ac:dyDescent="0.3">
      <c r="A211" s="219"/>
      <c r="B211" s="169" t="s">
        <v>994</v>
      </c>
      <c r="C211" s="169" t="s">
        <v>2408</v>
      </c>
      <c r="D211" s="169" t="s">
        <v>995</v>
      </c>
      <c r="E211" s="169" t="s">
        <v>996</v>
      </c>
      <c r="F211" s="219"/>
      <c r="G211" s="174">
        <v>45160.587500000001</v>
      </c>
      <c r="H211" s="219"/>
      <c r="I211" s="169" t="s">
        <v>1136</v>
      </c>
      <c r="J211" s="169" t="s">
        <v>1138</v>
      </c>
      <c r="K211" s="169" t="s">
        <v>2428</v>
      </c>
      <c r="L211" s="174">
        <v>45161.594444444447</v>
      </c>
      <c r="M211" s="171">
        <v>45161</v>
      </c>
      <c r="N211" s="177">
        <v>0.59444444444670808</v>
      </c>
      <c r="O211" s="169" t="s">
        <v>1137</v>
      </c>
      <c r="P211" s="208">
        <f>'2023 Thawed mass'!E200</f>
        <v>115.6</v>
      </c>
      <c r="Q211" s="214">
        <v>29.43</v>
      </c>
      <c r="R211" s="247"/>
      <c r="S211" s="202">
        <v>11.25</v>
      </c>
      <c r="T211" s="247"/>
      <c r="U211" s="219"/>
      <c r="V211" s="219"/>
      <c r="W211" s="219"/>
      <c r="X211" s="219"/>
      <c r="Y211" s="219"/>
      <c r="Z211" s="219"/>
      <c r="AA211" s="219"/>
      <c r="AB211" s="219"/>
      <c r="AC211" s="219"/>
    </row>
    <row r="212" spans="1:29" x14ac:dyDescent="0.3">
      <c r="A212" s="219"/>
      <c r="B212" s="169" t="s">
        <v>994</v>
      </c>
      <c r="C212" s="169" t="s">
        <v>2408</v>
      </c>
      <c r="D212" s="169" t="s">
        <v>995</v>
      </c>
      <c r="E212" s="169" t="s">
        <v>996</v>
      </c>
      <c r="F212" s="219"/>
      <c r="G212" s="174">
        <v>45160.587500000001</v>
      </c>
      <c r="H212" s="219"/>
      <c r="I212" s="169" t="s">
        <v>1139</v>
      </c>
      <c r="J212" s="169" t="s">
        <v>1141</v>
      </c>
      <c r="K212" s="169" t="s">
        <v>2428</v>
      </c>
      <c r="L212" s="174">
        <v>45161.594444444447</v>
      </c>
      <c r="M212" s="171">
        <v>45161</v>
      </c>
      <c r="N212" s="177">
        <v>0.59444444444670808</v>
      </c>
      <c r="O212" s="169" t="s">
        <v>1140</v>
      </c>
      <c r="P212" s="208">
        <v>141.41999999999999</v>
      </c>
      <c r="Q212" s="214">
        <v>42.91</v>
      </c>
      <c r="R212" s="247"/>
      <c r="S212" s="202">
        <v>11.01</v>
      </c>
      <c r="T212" s="247"/>
      <c r="U212" s="219"/>
      <c r="V212" s="219"/>
      <c r="W212" s="219"/>
      <c r="X212" s="219"/>
      <c r="Y212" s="219"/>
      <c r="Z212" s="219"/>
      <c r="AA212" s="219"/>
      <c r="AB212" s="219"/>
      <c r="AC212" s="219"/>
    </row>
    <row r="213" spans="1:29" x14ac:dyDescent="0.3">
      <c r="A213" s="219"/>
      <c r="B213" s="169" t="s">
        <v>994</v>
      </c>
      <c r="C213" s="169" t="s">
        <v>2408</v>
      </c>
      <c r="D213" s="169" t="s">
        <v>995</v>
      </c>
      <c r="E213" s="169" t="s">
        <v>996</v>
      </c>
      <c r="F213" s="220"/>
      <c r="G213" s="174">
        <v>45160.587500000001</v>
      </c>
      <c r="H213" s="220"/>
      <c r="I213" s="169" t="s">
        <v>1142</v>
      </c>
      <c r="J213" s="169" t="s">
        <v>1144</v>
      </c>
      <c r="K213" s="169" t="s">
        <v>2428</v>
      </c>
      <c r="L213" s="174">
        <v>45161.594444444447</v>
      </c>
      <c r="M213" s="171">
        <v>45161</v>
      </c>
      <c r="N213" s="177">
        <v>0.59444444444670808</v>
      </c>
      <c r="O213" s="169" t="s">
        <v>1143</v>
      </c>
      <c r="P213" s="208">
        <f>'2023 Thawed mass'!E202</f>
        <v>107.04</v>
      </c>
      <c r="Q213" s="214">
        <v>33.049999999999997</v>
      </c>
      <c r="R213" s="247"/>
      <c r="S213" s="202">
        <v>11.28</v>
      </c>
      <c r="T213" s="247"/>
      <c r="U213" s="220"/>
      <c r="V213" s="220"/>
      <c r="W213" s="220"/>
      <c r="X213" s="220"/>
      <c r="Y213" s="220"/>
      <c r="Z213" s="220"/>
      <c r="AA213" s="220"/>
      <c r="AB213" s="220"/>
      <c r="AC213" s="220"/>
    </row>
    <row r="214" spans="1:29" ht="14.55" customHeight="1" x14ac:dyDescent="0.3">
      <c r="A214" s="267">
        <v>16</v>
      </c>
      <c r="B214" s="169" t="s">
        <v>994</v>
      </c>
      <c r="C214" s="169" t="s">
        <v>2408</v>
      </c>
      <c r="D214" s="169" t="s">
        <v>1059</v>
      </c>
      <c r="E214" s="169" t="s">
        <v>1060</v>
      </c>
      <c r="F214" s="261" t="s">
        <v>1156</v>
      </c>
      <c r="G214" s="174">
        <v>45160.587500000001</v>
      </c>
      <c r="H214" s="242" t="str">
        <f>'2023 LDW fish'!R213</f>
        <v>L2368072-04</v>
      </c>
      <c r="I214" s="169" t="s">
        <v>1115</v>
      </c>
      <c r="J214" s="169" t="s">
        <v>1117</v>
      </c>
      <c r="K214" s="169" t="s">
        <v>2428</v>
      </c>
      <c r="L214" s="174">
        <v>45160.587500000001</v>
      </c>
      <c r="M214" s="171">
        <v>45160</v>
      </c>
      <c r="N214" s="177">
        <v>0.58750000000145519</v>
      </c>
      <c r="O214" s="169" t="s">
        <v>1157</v>
      </c>
      <c r="P214" s="208">
        <f>'2023 Thawed mass'!E193</f>
        <v>164.55</v>
      </c>
      <c r="Q214" s="215">
        <v>104.47</v>
      </c>
      <c r="R214" s="265">
        <f>MIN(Q214:Q223)</f>
        <v>33.409999999999997</v>
      </c>
      <c r="S214" s="202">
        <v>33.770000000000003</v>
      </c>
      <c r="T214" s="246">
        <f>SUM(S214:S223)</f>
        <v>337.67999999999995</v>
      </c>
      <c r="U214" s="242" t="str">
        <f>IF(T214&gt;=$U$1+20,"Yes","No")</f>
        <v>Yes</v>
      </c>
      <c r="V214" s="251" t="s">
        <v>2461</v>
      </c>
      <c r="W214" s="242">
        <v>20.81</v>
      </c>
      <c r="X214" s="242">
        <v>5.15</v>
      </c>
      <c r="Y214" s="231" t="s">
        <v>2448</v>
      </c>
      <c r="Z214" s="242" t="s">
        <v>2448</v>
      </c>
      <c r="AA214" s="242">
        <v>299.05</v>
      </c>
      <c r="AB214" s="243"/>
      <c r="AC214" s="242">
        <v>0</v>
      </c>
    </row>
    <row r="215" spans="1:29" x14ac:dyDescent="0.3">
      <c r="A215" s="219"/>
      <c r="B215" s="169" t="s">
        <v>994</v>
      </c>
      <c r="C215" s="169" t="s">
        <v>2408</v>
      </c>
      <c r="D215" s="169" t="s">
        <v>1059</v>
      </c>
      <c r="E215" s="169" t="s">
        <v>1060</v>
      </c>
      <c r="F215" s="252"/>
      <c r="G215" s="174">
        <v>45160.587500000001</v>
      </c>
      <c r="H215" s="219"/>
      <c r="I215" s="169" t="s">
        <v>1118</v>
      </c>
      <c r="J215" s="169" t="s">
        <v>1120</v>
      </c>
      <c r="K215" s="169" t="s">
        <v>2428</v>
      </c>
      <c r="L215" s="174">
        <v>45160.616666666669</v>
      </c>
      <c r="M215" s="171">
        <v>45160</v>
      </c>
      <c r="N215" s="177">
        <v>0.61666666666860692</v>
      </c>
      <c r="O215" s="169" t="s">
        <v>1158</v>
      </c>
      <c r="P215" s="208">
        <f>'2023 Thawed mass'!E194</f>
        <v>534.67999999999995</v>
      </c>
      <c r="Q215" s="214">
        <v>357.38</v>
      </c>
      <c r="R215" s="247"/>
      <c r="S215" s="202">
        <v>34.08</v>
      </c>
      <c r="T215" s="247"/>
      <c r="U215" s="219"/>
      <c r="V215" s="252"/>
      <c r="W215" s="219"/>
      <c r="X215" s="219"/>
      <c r="Y215" s="219"/>
      <c r="Z215" s="219"/>
      <c r="AA215" s="219"/>
      <c r="AB215" s="219"/>
      <c r="AC215" s="219"/>
    </row>
    <row r="216" spans="1:29" x14ac:dyDescent="0.3">
      <c r="A216" s="219"/>
      <c r="B216" s="169" t="s">
        <v>994</v>
      </c>
      <c r="C216" s="169" t="s">
        <v>2408</v>
      </c>
      <c r="D216" s="169" t="s">
        <v>1059</v>
      </c>
      <c r="E216" s="169" t="s">
        <v>1060</v>
      </c>
      <c r="F216" s="252"/>
      <c r="G216" s="174">
        <v>45160.587500000001</v>
      </c>
      <c r="H216" s="219"/>
      <c r="I216" s="169" t="s">
        <v>1121</v>
      </c>
      <c r="J216" s="169" t="s">
        <v>1123</v>
      </c>
      <c r="K216" s="169" t="s">
        <v>2428</v>
      </c>
      <c r="L216" s="174">
        <v>45161.474999999999</v>
      </c>
      <c r="M216" s="171">
        <v>45161</v>
      </c>
      <c r="N216" s="177">
        <v>0.47499999999854481</v>
      </c>
      <c r="O216" s="169" t="s">
        <v>1159</v>
      </c>
      <c r="P216" s="208">
        <f>'2023 Thawed mass'!E195</f>
        <v>55.18</v>
      </c>
      <c r="Q216" s="214">
        <v>33.409999999999997</v>
      </c>
      <c r="R216" s="247"/>
      <c r="S216" s="202">
        <v>32.340000000000003</v>
      </c>
      <c r="T216" s="247"/>
      <c r="U216" s="219"/>
      <c r="V216" s="252"/>
      <c r="W216" s="219"/>
      <c r="X216" s="219"/>
      <c r="Y216" s="219"/>
      <c r="Z216" s="219"/>
      <c r="AA216" s="219"/>
      <c r="AB216" s="219"/>
      <c r="AC216" s="219"/>
    </row>
    <row r="217" spans="1:29" x14ac:dyDescent="0.3">
      <c r="A217" s="219"/>
      <c r="B217" s="169" t="s">
        <v>994</v>
      </c>
      <c r="C217" s="169" t="s">
        <v>2408</v>
      </c>
      <c r="D217" s="169" t="s">
        <v>1059</v>
      </c>
      <c r="E217" s="169" t="s">
        <v>1060</v>
      </c>
      <c r="F217" s="252"/>
      <c r="G217" s="174">
        <v>45160.587500000001</v>
      </c>
      <c r="H217" s="219"/>
      <c r="I217" s="169" t="s">
        <v>1124</v>
      </c>
      <c r="J217" s="169" t="s">
        <v>1126</v>
      </c>
      <c r="K217" s="169" t="s">
        <v>2428</v>
      </c>
      <c r="L217" s="174">
        <v>45161.474999999999</v>
      </c>
      <c r="M217" s="171">
        <v>45161</v>
      </c>
      <c r="N217" s="177">
        <v>0.47499999999854481</v>
      </c>
      <c r="O217" s="169" t="s">
        <v>1160</v>
      </c>
      <c r="P217" s="208">
        <f>'2023 Thawed mass'!E196</f>
        <v>71.430000000000007</v>
      </c>
      <c r="Q217" s="214">
        <v>42.59</v>
      </c>
      <c r="R217" s="247"/>
      <c r="S217" s="202">
        <v>33.950000000000003</v>
      </c>
      <c r="T217" s="247"/>
      <c r="U217" s="219"/>
      <c r="V217" s="252"/>
      <c r="W217" s="219"/>
      <c r="X217" s="219"/>
      <c r="Y217" s="219"/>
      <c r="Z217" s="219"/>
      <c r="AA217" s="219"/>
      <c r="AB217" s="219"/>
      <c r="AC217" s="219"/>
    </row>
    <row r="218" spans="1:29" x14ac:dyDescent="0.3">
      <c r="A218" s="219"/>
      <c r="B218" s="169" t="s">
        <v>994</v>
      </c>
      <c r="C218" s="169" t="s">
        <v>2408</v>
      </c>
      <c r="D218" s="169" t="s">
        <v>1059</v>
      </c>
      <c r="E218" s="169" t="s">
        <v>1060</v>
      </c>
      <c r="F218" s="252"/>
      <c r="G218" s="174">
        <v>45160.587500000001</v>
      </c>
      <c r="H218" s="219"/>
      <c r="I218" s="169" t="s">
        <v>1127</v>
      </c>
      <c r="J218" s="169" t="s">
        <v>1129</v>
      </c>
      <c r="K218" s="169" t="s">
        <v>2428</v>
      </c>
      <c r="L218" s="174">
        <v>45161.536805555559</v>
      </c>
      <c r="M218" s="171">
        <v>45161</v>
      </c>
      <c r="N218" s="177">
        <v>0.53680555555911269</v>
      </c>
      <c r="O218" s="169" t="s">
        <v>1161</v>
      </c>
      <c r="P218" s="208">
        <f>'2023 Thawed mass'!E197</f>
        <v>274.45999999999998</v>
      </c>
      <c r="Q218" s="214">
        <v>188.02</v>
      </c>
      <c r="R218" s="247"/>
      <c r="S218" s="202">
        <v>34.49</v>
      </c>
      <c r="T218" s="247"/>
      <c r="U218" s="219"/>
      <c r="V218" s="252"/>
      <c r="W218" s="219"/>
      <c r="X218" s="219"/>
      <c r="Y218" s="219"/>
      <c r="Z218" s="219"/>
      <c r="AA218" s="219"/>
      <c r="AB218" s="219"/>
      <c r="AC218" s="219"/>
    </row>
    <row r="219" spans="1:29" x14ac:dyDescent="0.3">
      <c r="A219" s="219"/>
      <c r="B219" s="169" t="s">
        <v>994</v>
      </c>
      <c r="C219" s="169" t="s">
        <v>2408</v>
      </c>
      <c r="D219" s="169" t="s">
        <v>1059</v>
      </c>
      <c r="E219" s="169" t="s">
        <v>1060</v>
      </c>
      <c r="F219" s="252"/>
      <c r="G219" s="174">
        <v>45160.587500000001</v>
      </c>
      <c r="H219" s="219"/>
      <c r="I219" s="169" t="s">
        <v>1130</v>
      </c>
      <c r="J219" s="169" t="s">
        <v>1132</v>
      </c>
      <c r="K219" s="169" t="s">
        <v>2428</v>
      </c>
      <c r="L219" s="174">
        <v>45161.563888888886</v>
      </c>
      <c r="M219" s="171">
        <v>45161</v>
      </c>
      <c r="N219" s="177">
        <v>0.56388888888614019</v>
      </c>
      <c r="O219" s="169" t="s">
        <v>1162</v>
      </c>
      <c r="P219" s="208">
        <f>'2023 Thawed mass'!E198</f>
        <v>218.93</v>
      </c>
      <c r="Q219" s="214">
        <v>138.22999999999999</v>
      </c>
      <c r="R219" s="247"/>
      <c r="S219" s="202">
        <v>33.51</v>
      </c>
      <c r="T219" s="247"/>
      <c r="U219" s="219"/>
      <c r="V219" s="252"/>
      <c r="W219" s="219"/>
      <c r="X219" s="219"/>
      <c r="Y219" s="219"/>
      <c r="Z219" s="219"/>
      <c r="AA219" s="219"/>
      <c r="AB219" s="219"/>
      <c r="AC219" s="219"/>
    </row>
    <row r="220" spans="1:29" x14ac:dyDescent="0.3">
      <c r="A220" s="219"/>
      <c r="B220" s="169" t="s">
        <v>994</v>
      </c>
      <c r="C220" s="169" t="s">
        <v>2408</v>
      </c>
      <c r="D220" s="169" t="s">
        <v>1059</v>
      </c>
      <c r="E220" s="169" t="s">
        <v>1060</v>
      </c>
      <c r="F220" s="252"/>
      <c r="G220" s="174">
        <v>45160.587500000001</v>
      </c>
      <c r="H220" s="219"/>
      <c r="I220" s="169" t="s">
        <v>1133</v>
      </c>
      <c r="J220" s="169" t="s">
        <v>1135</v>
      </c>
      <c r="K220" s="169" t="s">
        <v>2428</v>
      </c>
      <c r="L220" s="174">
        <v>45161.563888888886</v>
      </c>
      <c r="M220" s="171">
        <v>45161</v>
      </c>
      <c r="N220" s="177">
        <v>0.56388888888614019</v>
      </c>
      <c r="O220" s="169" t="s">
        <v>1163</v>
      </c>
      <c r="P220" s="208">
        <f>'2023 Thawed mass'!E199</f>
        <v>96.87</v>
      </c>
      <c r="Q220" s="214">
        <v>59.8</v>
      </c>
      <c r="R220" s="247"/>
      <c r="S220" s="202">
        <v>34.18</v>
      </c>
      <c r="T220" s="247"/>
      <c r="U220" s="219"/>
      <c r="V220" s="252"/>
      <c r="W220" s="219"/>
      <c r="X220" s="219"/>
      <c r="Y220" s="219"/>
      <c r="Z220" s="219"/>
      <c r="AA220" s="219"/>
      <c r="AB220" s="219"/>
      <c r="AC220" s="219"/>
    </row>
    <row r="221" spans="1:29" x14ac:dyDescent="0.3">
      <c r="A221" s="219"/>
      <c r="B221" s="169" t="s">
        <v>994</v>
      </c>
      <c r="C221" s="169" t="s">
        <v>2408</v>
      </c>
      <c r="D221" s="169" t="s">
        <v>1059</v>
      </c>
      <c r="E221" s="169" t="s">
        <v>1060</v>
      </c>
      <c r="F221" s="252"/>
      <c r="G221" s="174">
        <v>45160.587500000001</v>
      </c>
      <c r="H221" s="219"/>
      <c r="I221" s="169" t="s">
        <v>1136</v>
      </c>
      <c r="J221" s="169" t="s">
        <v>1138</v>
      </c>
      <c r="K221" s="169" t="s">
        <v>2428</v>
      </c>
      <c r="L221" s="174">
        <v>45161.594444444447</v>
      </c>
      <c r="M221" s="171">
        <v>45161</v>
      </c>
      <c r="N221" s="177">
        <v>0.59444444444670808</v>
      </c>
      <c r="O221" s="169" t="s">
        <v>1164</v>
      </c>
      <c r="P221" s="208">
        <f>'2023 Thawed mass'!E200</f>
        <v>115.6</v>
      </c>
      <c r="Q221" s="214">
        <v>76.23</v>
      </c>
      <c r="R221" s="247"/>
      <c r="S221" s="202">
        <v>33.450000000000003</v>
      </c>
      <c r="T221" s="247"/>
      <c r="U221" s="219"/>
      <c r="V221" s="252"/>
      <c r="W221" s="219"/>
      <c r="X221" s="219"/>
      <c r="Y221" s="219"/>
      <c r="Z221" s="219"/>
      <c r="AA221" s="219"/>
      <c r="AB221" s="219"/>
      <c r="AC221" s="219"/>
    </row>
    <row r="222" spans="1:29" x14ac:dyDescent="0.3">
      <c r="A222" s="219"/>
      <c r="B222" s="169" t="s">
        <v>994</v>
      </c>
      <c r="C222" s="169" t="s">
        <v>2408</v>
      </c>
      <c r="D222" s="169" t="s">
        <v>1059</v>
      </c>
      <c r="E222" s="169" t="s">
        <v>1060</v>
      </c>
      <c r="F222" s="252"/>
      <c r="G222" s="174">
        <v>45160.587500000001</v>
      </c>
      <c r="H222" s="219"/>
      <c r="I222" s="169" t="s">
        <v>1139</v>
      </c>
      <c r="J222" s="169" t="s">
        <v>1141</v>
      </c>
      <c r="K222" s="169" t="s">
        <v>2428</v>
      </c>
      <c r="L222" s="174">
        <v>45161.594444444447</v>
      </c>
      <c r="M222" s="171">
        <v>45161</v>
      </c>
      <c r="N222" s="177">
        <v>0.59444444444670808</v>
      </c>
      <c r="O222" s="169" t="s">
        <v>1165</v>
      </c>
      <c r="P222" s="208">
        <f>'2023 Thawed mass'!E201</f>
        <v>141.41999999999999</v>
      </c>
      <c r="Q222" s="214">
        <v>87.97</v>
      </c>
      <c r="R222" s="247"/>
      <c r="S222" s="202">
        <v>34.26</v>
      </c>
      <c r="T222" s="247"/>
      <c r="U222" s="219"/>
      <c r="V222" s="252"/>
      <c r="W222" s="219"/>
      <c r="X222" s="219"/>
      <c r="Y222" s="219"/>
      <c r="Z222" s="219"/>
      <c r="AA222" s="219"/>
      <c r="AB222" s="219"/>
      <c r="AC222" s="219"/>
    </row>
    <row r="223" spans="1:29" x14ac:dyDescent="0.3">
      <c r="A223" s="219"/>
      <c r="B223" s="169" t="s">
        <v>994</v>
      </c>
      <c r="C223" s="169" t="s">
        <v>2408</v>
      </c>
      <c r="D223" s="169" t="s">
        <v>1059</v>
      </c>
      <c r="E223" s="169" t="s">
        <v>1060</v>
      </c>
      <c r="F223" s="253"/>
      <c r="G223" s="174">
        <v>45160.587500000001</v>
      </c>
      <c r="H223" s="220"/>
      <c r="I223" s="169" t="s">
        <v>1142</v>
      </c>
      <c r="J223" s="169" t="s">
        <v>1144</v>
      </c>
      <c r="K223" s="169" t="s">
        <v>2428</v>
      </c>
      <c r="L223" s="174">
        <v>45161.594444444447</v>
      </c>
      <c r="M223" s="171">
        <v>45161</v>
      </c>
      <c r="N223" s="177">
        <v>0.59444444444670808</v>
      </c>
      <c r="O223" s="169" t="s">
        <v>1166</v>
      </c>
      <c r="P223" s="208">
        <f>'2023 Thawed mass'!E202</f>
        <v>107.04</v>
      </c>
      <c r="Q223" s="214">
        <v>71.22</v>
      </c>
      <c r="R223" s="247"/>
      <c r="S223" s="202">
        <v>33.65</v>
      </c>
      <c r="T223" s="247"/>
      <c r="U223" s="220"/>
      <c r="V223" s="253"/>
      <c r="W223" s="220"/>
      <c r="X223" s="220"/>
      <c r="Y223" s="220"/>
      <c r="Z223" s="220"/>
      <c r="AA223" s="220"/>
      <c r="AB223" s="220"/>
      <c r="AC223" s="220"/>
    </row>
    <row r="224" spans="1:29" x14ac:dyDescent="0.3">
      <c r="A224" s="267">
        <v>17</v>
      </c>
      <c r="B224" s="169" t="s">
        <v>994</v>
      </c>
      <c r="C224" s="169" t="s">
        <v>2409</v>
      </c>
      <c r="D224" s="169" t="s">
        <v>995</v>
      </c>
      <c r="E224" s="169" t="s">
        <v>996</v>
      </c>
      <c r="F224" s="261" t="s">
        <v>1198</v>
      </c>
      <c r="G224" s="174">
        <v>45160.540972222225</v>
      </c>
      <c r="H224" s="242" t="str">
        <f>'2023 LDW fish'!R223</f>
        <v>L2368072-05</v>
      </c>
      <c r="I224" s="169" t="s">
        <v>1199</v>
      </c>
      <c r="J224" s="169" t="s">
        <v>1201</v>
      </c>
      <c r="K224" s="169" t="s">
        <v>2428</v>
      </c>
      <c r="L224" s="174">
        <v>45160.540972222225</v>
      </c>
      <c r="M224" s="171">
        <v>45160</v>
      </c>
      <c r="N224" s="177">
        <v>0.54097222222480923</v>
      </c>
      <c r="O224" s="169" t="s">
        <v>1200</v>
      </c>
      <c r="P224" s="208">
        <f>'2023 Thawed mass'!E203</f>
        <v>311.51</v>
      </c>
      <c r="Q224" s="215">
        <v>91.42</v>
      </c>
      <c r="R224" s="265">
        <f>MIN(Q224:Q233)</f>
        <v>15.51</v>
      </c>
      <c r="S224" s="202">
        <v>15.96</v>
      </c>
      <c r="T224" s="246">
        <f>SUM(S224:S233)</f>
        <v>156.44</v>
      </c>
      <c r="U224" s="242" t="str">
        <f>IF(T224&gt;=$U$1+10,"Yes","No")</f>
        <v>Yes</v>
      </c>
      <c r="V224" s="251" t="s">
        <v>2452</v>
      </c>
      <c r="W224" s="242">
        <v>20.22</v>
      </c>
      <c r="X224" s="242">
        <v>5.52</v>
      </c>
      <c r="Y224" s="242">
        <v>10.61</v>
      </c>
      <c r="Z224" s="242" t="s">
        <v>2448</v>
      </c>
      <c r="AA224" s="242">
        <v>110.79</v>
      </c>
      <c r="AB224" s="243" t="s">
        <v>2448</v>
      </c>
      <c r="AC224" s="242">
        <v>0</v>
      </c>
    </row>
    <row r="225" spans="1:29" x14ac:dyDescent="0.3">
      <c r="A225" s="219"/>
      <c r="B225" s="169" t="s">
        <v>994</v>
      </c>
      <c r="C225" s="169" t="s">
        <v>2409</v>
      </c>
      <c r="D225" s="169" t="s">
        <v>995</v>
      </c>
      <c r="E225" s="169" t="s">
        <v>996</v>
      </c>
      <c r="F225" s="252"/>
      <c r="G225" s="174">
        <v>45160.540972222225</v>
      </c>
      <c r="H225" s="219"/>
      <c r="I225" s="169" t="s">
        <v>1202</v>
      </c>
      <c r="J225" s="169" t="s">
        <v>1204</v>
      </c>
      <c r="K225" s="169" t="s">
        <v>2428</v>
      </c>
      <c r="L225" s="174">
        <v>45160.587500000001</v>
      </c>
      <c r="M225" s="171">
        <v>45160</v>
      </c>
      <c r="N225" s="177">
        <v>0.58750000000145519</v>
      </c>
      <c r="O225" s="169" t="s">
        <v>1203</v>
      </c>
      <c r="P225" s="208">
        <f>'2023 Thawed mass'!E204</f>
        <v>79.11</v>
      </c>
      <c r="Q225" s="214">
        <v>28.79</v>
      </c>
      <c r="R225" s="247"/>
      <c r="S225" s="202">
        <v>15.69</v>
      </c>
      <c r="T225" s="247"/>
      <c r="U225" s="219"/>
      <c r="V225" s="252"/>
      <c r="W225" s="219"/>
      <c r="X225" s="219"/>
      <c r="Y225" s="219"/>
      <c r="Z225" s="219"/>
      <c r="AA225" s="219"/>
      <c r="AB225" s="219"/>
      <c r="AC225" s="219"/>
    </row>
    <row r="226" spans="1:29" x14ac:dyDescent="0.3">
      <c r="A226" s="219"/>
      <c r="B226" s="169" t="s">
        <v>994</v>
      </c>
      <c r="C226" s="169" t="s">
        <v>2409</v>
      </c>
      <c r="D226" s="169" t="s">
        <v>995</v>
      </c>
      <c r="E226" s="169" t="s">
        <v>996</v>
      </c>
      <c r="F226" s="252"/>
      <c r="G226" s="174">
        <v>45160.540972222225</v>
      </c>
      <c r="H226" s="219"/>
      <c r="I226" s="169" t="s">
        <v>1205</v>
      </c>
      <c r="J226" s="169" t="s">
        <v>1207</v>
      </c>
      <c r="K226" s="169" t="s">
        <v>2428</v>
      </c>
      <c r="L226" s="174">
        <v>45160.63958333333</v>
      </c>
      <c r="M226" s="171">
        <v>45160</v>
      </c>
      <c r="N226" s="177">
        <v>0.63958333332993789</v>
      </c>
      <c r="O226" s="169" t="s">
        <v>1206</v>
      </c>
      <c r="P226" s="208">
        <f>'2023 Thawed mass'!E205</f>
        <v>139.53</v>
      </c>
      <c r="Q226" s="214">
        <v>31.79</v>
      </c>
      <c r="R226" s="247"/>
      <c r="S226" s="202">
        <v>15.73</v>
      </c>
      <c r="T226" s="247"/>
      <c r="U226" s="219"/>
      <c r="V226" s="252"/>
      <c r="W226" s="219"/>
      <c r="X226" s="219"/>
      <c r="Y226" s="219"/>
      <c r="Z226" s="219"/>
      <c r="AA226" s="219"/>
      <c r="AB226" s="219"/>
      <c r="AC226" s="219"/>
    </row>
    <row r="227" spans="1:29" x14ac:dyDescent="0.3">
      <c r="A227" s="219"/>
      <c r="B227" s="169" t="s">
        <v>994</v>
      </c>
      <c r="C227" s="169" t="s">
        <v>2409</v>
      </c>
      <c r="D227" s="169" t="s">
        <v>995</v>
      </c>
      <c r="E227" s="169" t="s">
        <v>996</v>
      </c>
      <c r="F227" s="252"/>
      <c r="G227" s="174">
        <v>45160.540972222225</v>
      </c>
      <c r="H227" s="219"/>
      <c r="I227" s="169" t="s">
        <v>1208</v>
      </c>
      <c r="J227" s="169" t="s">
        <v>1210</v>
      </c>
      <c r="K227" s="169" t="s">
        <v>2428</v>
      </c>
      <c r="L227" s="174">
        <v>45161.474999999999</v>
      </c>
      <c r="M227" s="171">
        <v>45161</v>
      </c>
      <c r="N227" s="177">
        <v>0.47499999999854481</v>
      </c>
      <c r="O227" s="169" t="s">
        <v>1209</v>
      </c>
      <c r="P227" s="208">
        <f>'2023 Thawed mass'!E206</f>
        <v>161.51</v>
      </c>
      <c r="Q227" s="214">
        <v>41.88</v>
      </c>
      <c r="R227" s="247"/>
      <c r="S227" s="202">
        <v>15.92</v>
      </c>
      <c r="T227" s="247"/>
      <c r="U227" s="219"/>
      <c r="V227" s="252"/>
      <c r="W227" s="219"/>
      <c r="X227" s="219"/>
      <c r="Y227" s="219"/>
      <c r="Z227" s="219"/>
      <c r="AA227" s="219"/>
      <c r="AB227" s="219"/>
      <c r="AC227" s="219"/>
    </row>
    <row r="228" spans="1:29" x14ac:dyDescent="0.3">
      <c r="A228" s="219"/>
      <c r="B228" s="169" t="s">
        <v>994</v>
      </c>
      <c r="C228" s="169" t="s">
        <v>2409</v>
      </c>
      <c r="D228" s="169" t="s">
        <v>995</v>
      </c>
      <c r="E228" s="169" t="s">
        <v>996</v>
      </c>
      <c r="F228" s="252"/>
      <c r="G228" s="174">
        <v>45160.540972222225</v>
      </c>
      <c r="H228" s="219"/>
      <c r="I228" s="169" t="s">
        <v>1211</v>
      </c>
      <c r="J228" s="169" t="s">
        <v>1213</v>
      </c>
      <c r="K228" s="169" t="s">
        <v>2428</v>
      </c>
      <c r="L228" s="174">
        <v>45161.474999999999</v>
      </c>
      <c r="M228" s="171">
        <v>45161</v>
      </c>
      <c r="N228" s="177">
        <v>0.47499999999854481</v>
      </c>
      <c r="O228" s="169" t="s">
        <v>1212</v>
      </c>
      <c r="P228" s="208">
        <f>'2023 Thawed mass'!E207</f>
        <v>94.48</v>
      </c>
      <c r="Q228" s="214">
        <v>22.2</v>
      </c>
      <c r="R228" s="247"/>
      <c r="S228" s="202">
        <v>15.91</v>
      </c>
      <c r="T228" s="247"/>
      <c r="U228" s="219"/>
      <c r="V228" s="252"/>
      <c r="W228" s="219"/>
      <c r="X228" s="219"/>
      <c r="Y228" s="219"/>
      <c r="Z228" s="219"/>
      <c r="AA228" s="219"/>
      <c r="AB228" s="219"/>
      <c r="AC228" s="219"/>
    </row>
    <row r="229" spans="1:29" x14ac:dyDescent="0.3">
      <c r="A229" s="219"/>
      <c r="B229" s="169" t="s">
        <v>994</v>
      </c>
      <c r="C229" s="169" t="s">
        <v>2409</v>
      </c>
      <c r="D229" s="169" t="s">
        <v>995</v>
      </c>
      <c r="E229" s="169" t="s">
        <v>996</v>
      </c>
      <c r="F229" s="252"/>
      <c r="G229" s="174">
        <v>45160.540972222225</v>
      </c>
      <c r="H229" s="219"/>
      <c r="I229" s="169" t="s">
        <v>1214</v>
      </c>
      <c r="J229" s="169" t="s">
        <v>1216</v>
      </c>
      <c r="K229" s="169" t="s">
        <v>2428</v>
      </c>
      <c r="L229" s="174">
        <v>45161.474999999999</v>
      </c>
      <c r="M229" s="171">
        <v>45161</v>
      </c>
      <c r="N229" s="177">
        <v>0.47499999999854481</v>
      </c>
      <c r="O229" s="169" t="s">
        <v>1215</v>
      </c>
      <c r="P229" s="208">
        <f>'2023 Thawed mass'!E208</f>
        <v>146.28</v>
      </c>
      <c r="Q229" s="214">
        <v>52.18</v>
      </c>
      <c r="R229" s="247"/>
      <c r="S229" s="202">
        <v>15.62</v>
      </c>
      <c r="T229" s="247"/>
      <c r="U229" s="219"/>
      <c r="V229" s="252"/>
      <c r="W229" s="219"/>
      <c r="X229" s="219"/>
      <c r="Y229" s="219"/>
      <c r="Z229" s="219"/>
      <c r="AA229" s="219"/>
      <c r="AB229" s="219"/>
      <c r="AC229" s="219"/>
    </row>
    <row r="230" spans="1:29" x14ac:dyDescent="0.3">
      <c r="A230" s="219"/>
      <c r="B230" s="169" t="s">
        <v>994</v>
      </c>
      <c r="C230" s="169" t="s">
        <v>2409</v>
      </c>
      <c r="D230" s="169" t="s">
        <v>995</v>
      </c>
      <c r="E230" s="169" t="s">
        <v>996</v>
      </c>
      <c r="F230" s="252"/>
      <c r="G230" s="174">
        <v>45160.540972222225</v>
      </c>
      <c r="H230" s="219"/>
      <c r="I230" s="169" t="s">
        <v>1217</v>
      </c>
      <c r="J230" s="169" t="s">
        <v>1219</v>
      </c>
      <c r="K230" s="169" t="s">
        <v>2428</v>
      </c>
      <c r="L230" s="174">
        <v>45161.474999999999</v>
      </c>
      <c r="M230" s="171">
        <v>45161</v>
      </c>
      <c r="N230" s="177">
        <v>0.47499999999854481</v>
      </c>
      <c r="O230" s="169" t="s">
        <v>1218</v>
      </c>
      <c r="P230" s="208">
        <f>'2023 Thawed mass'!E209</f>
        <v>592.37</v>
      </c>
      <c r="Q230" s="214">
        <v>172.02</v>
      </c>
      <c r="R230" s="247"/>
      <c r="S230" s="202">
        <v>15.89</v>
      </c>
      <c r="T230" s="247"/>
      <c r="U230" s="219"/>
      <c r="V230" s="252"/>
      <c r="W230" s="219"/>
      <c r="X230" s="219"/>
      <c r="Y230" s="219"/>
      <c r="Z230" s="219"/>
      <c r="AA230" s="219"/>
      <c r="AB230" s="219"/>
      <c r="AC230" s="219"/>
    </row>
    <row r="231" spans="1:29" x14ac:dyDescent="0.3">
      <c r="A231" s="219"/>
      <c r="B231" s="169" t="s">
        <v>994</v>
      </c>
      <c r="C231" s="169" t="s">
        <v>2409</v>
      </c>
      <c r="D231" s="169" t="s">
        <v>995</v>
      </c>
      <c r="E231" s="169" t="s">
        <v>996</v>
      </c>
      <c r="F231" s="252"/>
      <c r="G231" s="174">
        <v>45160.540972222225</v>
      </c>
      <c r="H231" s="219"/>
      <c r="I231" s="169" t="s">
        <v>1220</v>
      </c>
      <c r="J231" s="169" t="s">
        <v>1222</v>
      </c>
      <c r="K231" s="169" t="s">
        <v>2428</v>
      </c>
      <c r="L231" s="174">
        <v>45161.536805555559</v>
      </c>
      <c r="M231" s="171">
        <v>45161</v>
      </c>
      <c r="N231" s="177">
        <v>0.53680555555911269</v>
      </c>
      <c r="O231" s="169" t="s">
        <v>1221</v>
      </c>
      <c r="P231" s="208">
        <f>'2023 Thawed mass'!E210</f>
        <v>145.30000000000001</v>
      </c>
      <c r="Q231" s="214">
        <v>47.42</v>
      </c>
      <c r="R231" s="247"/>
      <c r="S231" s="202">
        <v>15.74</v>
      </c>
      <c r="T231" s="247"/>
      <c r="U231" s="219"/>
      <c r="V231" s="252"/>
      <c r="W231" s="219"/>
      <c r="X231" s="219"/>
      <c r="Y231" s="219"/>
      <c r="Z231" s="219"/>
      <c r="AA231" s="219"/>
      <c r="AB231" s="219"/>
      <c r="AC231" s="219"/>
    </row>
    <row r="232" spans="1:29" x14ac:dyDescent="0.3">
      <c r="A232" s="219"/>
      <c r="B232" s="169" t="s">
        <v>994</v>
      </c>
      <c r="C232" s="169" t="s">
        <v>2409</v>
      </c>
      <c r="D232" s="169" t="s">
        <v>995</v>
      </c>
      <c r="E232" s="169" t="s">
        <v>996</v>
      </c>
      <c r="F232" s="252"/>
      <c r="G232" s="174">
        <v>45160.540972222225</v>
      </c>
      <c r="H232" s="219"/>
      <c r="I232" s="169" t="s">
        <v>1223</v>
      </c>
      <c r="J232" s="169" t="s">
        <v>1225</v>
      </c>
      <c r="K232" s="169" t="s">
        <v>2428</v>
      </c>
      <c r="L232" s="174">
        <v>45161.536805555559</v>
      </c>
      <c r="M232" s="171">
        <v>45161</v>
      </c>
      <c r="N232" s="177">
        <v>0.53680555555911269</v>
      </c>
      <c r="O232" s="169" t="s">
        <v>1224</v>
      </c>
      <c r="P232" s="208">
        <f>'2023 Thawed mass'!E211</f>
        <v>83.86</v>
      </c>
      <c r="Q232" s="214">
        <v>15.51</v>
      </c>
      <c r="R232" s="247"/>
      <c r="S232" s="202">
        <v>14.27</v>
      </c>
      <c r="T232" s="247"/>
      <c r="U232" s="219"/>
      <c r="V232" s="252"/>
      <c r="W232" s="219"/>
      <c r="X232" s="219"/>
      <c r="Y232" s="219"/>
      <c r="Z232" s="219"/>
      <c r="AA232" s="219"/>
      <c r="AB232" s="219"/>
      <c r="AC232" s="219"/>
    </row>
    <row r="233" spans="1:29" x14ac:dyDescent="0.3">
      <c r="A233" s="219"/>
      <c r="B233" s="169" t="s">
        <v>994</v>
      </c>
      <c r="C233" s="169" t="s">
        <v>2409</v>
      </c>
      <c r="D233" s="169" t="s">
        <v>995</v>
      </c>
      <c r="E233" s="169" t="s">
        <v>996</v>
      </c>
      <c r="F233" s="253"/>
      <c r="G233" s="174">
        <v>45160.540972222225</v>
      </c>
      <c r="H233" s="220"/>
      <c r="I233" s="169" t="s">
        <v>1226</v>
      </c>
      <c r="J233" s="169" t="s">
        <v>1228</v>
      </c>
      <c r="K233" s="169" t="s">
        <v>2428</v>
      </c>
      <c r="L233" s="174">
        <v>45161.563888888886</v>
      </c>
      <c r="M233" s="171">
        <v>45161</v>
      </c>
      <c r="N233" s="177">
        <v>0.56388888888614019</v>
      </c>
      <c r="O233" s="169" t="s">
        <v>1227</v>
      </c>
      <c r="P233" s="208">
        <f>'2023 Thawed mass'!E212</f>
        <v>210.49</v>
      </c>
      <c r="Q233" s="214">
        <v>54.87</v>
      </c>
      <c r="R233" s="247"/>
      <c r="S233" s="202">
        <v>15.71</v>
      </c>
      <c r="T233" s="247"/>
      <c r="U233" s="220"/>
      <c r="V233" s="253"/>
      <c r="W233" s="220"/>
      <c r="X233" s="220"/>
      <c r="Y233" s="220"/>
      <c r="Z233" s="220"/>
      <c r="AA233" s="220"/>
      <c r="AB233" s="220"/>
      <c r="AC233" s="220"/>
    </row>
    <row r="234" spans="1:29" x14ac:dyDescent="0.3">
      <c r="A234" s="267">
        <v>18</v>
      </c>
      <c r="B234" s="169" t="s">
        <v>994</v>
      </c>
      <c r="C234" s="169" t="s">
        <v>2409</v>
      </c>
      <c r="D234" s="169" t="s">
        <v>1059</v>
      </c>
      <c r="E234" s="169" t="s">
        <v>1060</v>
      </c>
      <c r="F234" s="261" t="s">
        <v>1240</v>
      </c>
      <c r="G234" s="174">
        <v>45160.540972222225</v>
      </c>
      <c r="H234" s="242" t="str">
        <f>'2023 LDW fish'!R233</f>
        <v>L2368072-06</v>
      </c>
      <c r="I234" s="169" t="s">
        <v>1199</v>
      </c>
      <c r="J234" s="169" t="s">
        <v>1201</v>
      </c>
      <c r="K234" s="169" t="s">
        <v>2428</v>
      </c>
      <c r="L234" s="174">
        <v>45160.540972222225</v>
      </c>
      <c r="M234" s="171">
        <v>45160</v>
      </c>
      <c r="N234" s="177">
        <v>0.54097222222480923</v>
      </c>
      <c r="O234" s="169" t="s">
        <v>1241</v>
      </c>
      <c r="P234" s="208">
        <v>311.51</v>
      </c>
      <c r="Q234" s="215">
        <v>195.75</v>
      </c>
      <c r="R234" s="265">
        <f>MIN(Q234:Q243)</f>
        <v>45.05</v>
      </c>
      <c r="S234" s="202">
        <v>45.27</v>
      </c>
      <c r="T234" s="246">
        <f>SUM(S234:S243)</f>
        <v>450.90000000000003</v>
      </c>
      <c r="U234" s="242" t="str">
        <f>IF(T234&gt;=$U$1+10,"Yes","No")</f>
        <v>Yes</v>
      </c>
      <c r="V234" s="251" t="s">
        <v>2460</v>
      </c>
      <c r="W234" s="242">
        <v>20.77</v>
      </c>
      <c r="X234" s="242">
        <v>5.46</v>
      </c>
      <c r="Y234" s="231" t="s">
        <v>2448</v>
      </c>
      <c r="Z234" s="242" t="s">
        <v>2448</v>
      </c>
      <c r="AA234" s="242">
        <v>425.31</v>
      </c>
      <c r="AB234" s="243" t="s">
        <v>2448</v>
      </c>
      <c r="AC234" s="242">
        <v>0</v>
      </c>
    </row>
    <row r="235" spans="1:29" x14ac:dyDescent="0.3">
      <c r="A235" s="219"/>
      <c r="B235" s="169" t="s">
        <v>994</v>
      </c>
      <c r="C235" s="169" t="s">
        <v>2409</v>
      </c>
      <c r="D235" s="169" t="s">
        <v>1059</v>
      </c>
      <c r="E235" s="169" t="s">
        <v>1060</v>
      </c>
      <c r="F235" s="252"/>
      <c r="G235" s="174">
        <v>45160.540972222225</v>
      </c>
      <c r="H235" s="219"/>
      <c r="I235" s="169" t="s">
        <v>1202</v>
      </c>
      <c r="J235" s="169" t="s">
        <v>1204</v>
      </c>
      <c r="K235" s="169" t="s">
        <v>2428</v>
      </c>
      <c r="L235" s="174">
        <v>45160.587500000001</v>
      </c>
      <c r="M235" s="171">
        <v>45160</v>
      </c>
      <c r="N235" s="177">
        <v>0.58750000000145519</v>
      </c>
      <c r="O235" s="169" t="s">
        <v>1242</v>
      </c>
      <c r="P235" s="208">
        <v>79.11</v>
      </c>
      <c r="Q235" s="214">
        <v>45.05</v>
      </c>
      <c r="R235" s="247"/>
      <c r="S235" s="202">
        <v>42.52</v>
      </c>
      <c r="T235" s="247"/>
      <c r="U235" s="219"/>
      <c r="V235" s="252"/>
      <c r="W235" s="219"/>
      <c r="X235" s="219"/>
      <c r="Y235" s="219"/>
      <c r="Z235" s="219"/>
      <c r="AA235" s="219"/>
      <c r="AB235" s="219"/>
      <c r="AC235" s="219"/>
    </row>
    <row r="236" spans="1:29" x14ac:dyDescent="0.3">
      <c r="A236" s="219"/>
      <c r="B236" s="169" t="s">
        <v>994</v>
      </c>
      <c r="C236" s="169" t="s">
        <v>2409</v>
      </c>
      <c r="D236" s="169" t="s">
        <v>1059</v>
      </c>
      <c r="E236" s="169" t="s">
        <v>1060</v>
      </c>
      <c r="F236" s="252"/>
      <c r="G236" s="174">
        <v>45160.540972222225</v>
      </c>
      <c r="H236" s="219"/>
      <c r="I236" s="169" t="s">
        <v>1205</v>
      </c>
      <c r="J236" s="169" t="s">
        <v>1207</v>
      </c>
      <c r="K236" s="169" t="s">
        <v>2428</v>
      </c>
      <c r="L236" s="174">
        <v>45160.63958333333</v>
      </c>
      <c r="M236" s="171">
        <v>45160</v>
      </c>
      <c r="N236" s="177">
        <v>0.63958333332993789</v>
      </c>
      <c r="O236" s="169" t="s">
        <v>1243</v>
      </c>
      <c r="P236" s="208">
        <v>139.53</v>
      </c>
      <c r="Q236" s="214">
        <v>89.36</v>
      </c>
      <c r="R236" s="247"/>
      <c r="S236" s="202">
        <v>45.5</v>
      </c>
      <c r="T236" s="247"/>
      <c r="U236" s="219"/>
      <c r="V236" s="252"/>
      <c r="W236" s="219"/>
      <c r="X236" s="219"/>
      <c r="Y236" s="219"/>
      <c r="Z236" s="219"/>
      <c r="AA236" s="219"/>
      <c r="AB236" s="219"/>
      <c r="AC236" s="219"/>
    </row>
    <row r="237" spans="1:29" x14ac:dyDescent="0.3">
      <c r="A237" s="219"/>
      <c r="B237" s="169" t="s">
        <v>994</v>
      </c>
      <c r="C237" s="169" t="s">
        <v>2409</v>
      </c>
      <c r="D237" s="169" t="s">
        <v>1059</v>
      </c>
      <c r="E237" s="169" t="s">
        <v>1060</v>
      </c>
      <c r="F237" s="252"/>
      <c r="G237" s="174">
        <v>45160.540972222225</v>
      </c>
      <c r="H237" s="219"/>
      <c r="I237" s="169" t="s">
        <v>1208</v>
      </c>
      <c r="J237" s="169" t="s">
        <v>1210</v>
      </c>
      <c r="K237" s="169" t="s">
        <v>2428</v>
      </c>
      <c r="L237" s="174">
        <v>45161.474999999999</v>
      </c>
      <c r="M237" s="171">
        <v>45161</v>
      </c>
      <c r="N237" s="177">
        <v>0.47499999999854481</v>
      </c>
      <c r="O237" s="169" t="s">
        <v>1244</v>
      </c>
      <c r="P237" s="208">
        <v>161.51</v>
      </c>
      <c r="Q237" s="214">
        <v>109.31</v>
      </c>
      <c r="R237" s="247"/>
      <c r="S237" s="202">
        <v>45.32</v>
      </c>
      <c r="T237" s="247"/>
      <c r="U237" s="219"/>
      <c r="V237" s="252"/>
      <c r="W237" s="219"/>
      <c r="X237" s="219"/>
      <c r="Y237" s="219"/>
      <c r="Z237" s="219"/>
      <c r="AA237" s="219"/>
      <c r="AB237" s="219"/>
      <c r="AC237" s="219"/>
    </row>
    <row r="238" spans="1:29" x14ac:dyDescent="0.3">
      <c r="A238" s="219"/>
      <c r="B238" s="169" t="s">
        <v>994</v>
      </c>
      <c r="C238" s="169" t="s">
        <v>2409</v>
      </c>
      <c r="D238" s="169" t="s">
        <v>1059</v>
      </c>
      <c r="E238" s="169" t="s">
        <v>1060</v>
      </c>
      <c r="F238" s="252"/>
      <c r="G238" s="174">
        <v>45160.540972222225</v>
      </c>
      <c r="H238" s="219"/>
      <c r="I238" s="169" t="s">
        <v>1211</v>
      </c>
      <c r="J238" s="169" t="s">
        <v>1213</v>
      </c>
      <c r="K238" s="169" t="s">
        <v>2428</v>
      </c>
      <c r="L238" s="174">
        <v>45161.474999999999</v>
      </c>
      <c r="M238" s="171">
        <v>45161</v>
      </c>
      <c r="N238" s="177">
        <v>0.47499999999854481</v>
      </c>
      <c r="O238" s="169" t="s">
        <v>1245</v>
      </c>
      <c r="P238" s="208">
        <f>'2023 Thawed mass'!E207</f>
        <v>94.48</v>
      </c>
      <c r="Q238" s="214">
        <v>54.95</v>
      </c>
      <c r="R238" s="247"/>
      <c r="S238" s="202">
        <v>45.38</v>
      </c>
      <c r="T238" s="247"/>
      <c r="U238" s="219"/>
      <c r="V238" s="252"/>
      <c r="W238" s="219"/>
      <c r="X238" s="219"/>
      <c r="Y238" s="219"/>
      <c r="Z238" s="219"/>
      <c r="AA238" s="219"/>
      <c r="AB238" s="219"/>
      <c r="AC238" s="219"/>
    </row>
    <row r="239" spans="1:29" x14ac:dyDescent="0.3">
      <c r="A239" s="219"/>
      <c r="B239" s="169" t="s">
        <v>994</v>
      </c>
      <c r="C239" s="169" t="s">
        <v>2409</v>
      </c>
      <c r="D239" s="169" t="s">
        <v>1059</v>
      </c>
      <c r="E239" s="169" t="s">
        <v>1060</v>
      </c>
      <c r="F239" s="252"/>
      <c r="G239" s="174">
        <v>45160.540972222225</v>
      </c>
      <c r="H239" s="219"/>
      <c r="I239" s="169" t="s">
        <v>1214</v>
      </c>
      <c r="J239" s="169" t="s">
        <v>1216</v>
      </c>
      <c r="K239" s="169" t="s">
        <v>2428</v>
      </c>
      <c r="L239" s="174">
        <v>45161.474999999999</v>
      </c>
      <c r="M239" s="171">
        <v>45161</v>
      </c>
      <c r="N239" s="177">
        <v>0.47499999999854481</v>
      </c>
      <c r="O239" s="169" t="s">
        <v>1246</v>
      </c>
      <c r="P239" s="208">
        <f>'2023 Thawed mass'!E208</f>
        <v>146.28</v>
      </c>
      <c r="Q239" s="214">
        <v>85.48</v>
      </c>
      <c r="R239" s="247"/>
      <c r="S239" s="202">
        <v>45.23</v>
      </c>
      <c r="T239" s="247"/>
      <c r="U239" s="219"/>
      <c r="V239" s="252"/>
      <c r="W239" s="219"/>
      <c r="X239" s="219"/>
      <c r="Y239" s="219"/>
      <c r="Z239" s="219"/>
      <c r="AA239" s="219"/>
      <c r="AB239" s="219"/>
      <c r="AC239" s="219"/>
    </row>
    <row r="240" spans="1:29" x14ac:dyDescent="0.3">
      <c r="A240" s="219"/>
      <c r="B240" s="169" t="s">
        <v>994</v>
      </c>
      <c r="C240" s="169" t="s">
        <v>2409</v>
      </c>
      <c r="D240" s="169" t="s">
        <v>1059</v>
      </c>
      <c r="E240" s="169" t="s">
        <v>1060</v>
      </c>
      <c r="F240" s="252"/>
      <c r="G240" s="174">
        <v>45160.540972222225</v>
      </c>
      <c r="H240" s="219"/>
      <c r="I240" s="169" t="s">
        <v>1217</v>
      </c>
      <c r="J240" s="169" t="s">
        <v>1219</v>
      </c>
      <c r="K240" s="169" t="s">
        <v>2428</v>
      </c>
      <c r="L240" s="174">
        <v>45161.474999999999</v>
      </c>
      <c r="M240" s="171">
        <v>45161</v>
      </c>
      <c r="N240" s="177">
        <v>0.47499999999854481</v>
      </c>
      <c r="O240" s="169" t="s">
        <v>1247</v>
      </c>
      <c r="P240" s="208">
        <f>'2023 Thawed mass'!E209</f>
        <v>592.37</v>
      </c>
      <c r="Q240" s="214">
        <v>354.17</v>
      </c>
      <c r="R240" s="247"/>
      <c r="S240" s="202">
        <v>45.55</v>
      </c>
      <c r="T240" s="247"/>
      <c r="U240" s="219"/>
      <c r="V240" s="252"/>
      <c r="W240" s="219"/>
      <c r="X240" s="219"/>
      <c r="Y240" s="219"/>
      <c r="Z240" s="219"/>
      <c r="AA240" s="219"/>
      <c r="AB240" s="219"/>
      <c r="AC240" s="219"/>
    </row>
    <row r="241" spans="1:29" x14ac:dyDescent="0.3">
      <c r="A241" s="219"/>
      <c r="B241" s="169" t="s">
        <v>994</v>
      </c>
      <c r="C241" s="169" t="s">
        <v>2409</v>
      </c>
      <c r="D241" s="169" t="s">
        <v>1059</v>
      </c>
      <c r="E241" s="169" t="s">
        <v>1060</v>
      </c>
      <c r="F241" s="252"/>
      <c r="G241" s="174">
        <v>45160.540972222225</v>
      </c>
      <c r="H241" s="219"/>
      <c r="I241" s="169" t="s">
        <v>1220</v>
      </c>
      <c r="J241" s="169" t="s">
        <v>1222</v>
      </c>
      <c r="K241" s="169" t="s">
        <v>2428</v>
      </c>
      <c r="L241" s="174">
        <v>45161.536805555559</v>
      </c>
      <c r="M241" s="171">
        <v>45161</v>
      </c>
      <c r="N241" s="177">
        <v>0.53680555555911269</v>
      </c>
      <c r="O241" s="169" t="s">
        <v>1248</v>
      </c>
      <c r="P241" s="208">
        <f>'2023 Thawed mass'!E210</f>
        <v>145.30000000000001</v>
      </c>
      <c r="Q241" s="214">
        <v>82.46</v>
      </c>
      <c r="R241" s="247"/>
      <c r="S241" s="202">
        <v>45.18</v>
      </c>
      <c r="T241" s="247"/>
      <c r="U241" s="219"/>
      <c r="V241" s="252"/>
      <c r="W241" s="219"/>
      <c r="X241" s="219"/>
      <c r="Y241" s="219"/>
      <c r="Z241" s="219"/>
      <c r="AA241" s="219"/>
      <c r="AB241" s="219"/>
      <c r="AC241" s="219"/>
    </row>
    <row r="242" spans="1:29" x14ac:dyDescent="0.3">
      <c r="A242" s="219"/>
      <c r="B242" s="169" t="s">
        <v>994</v>
      </c>
      <c r="C242" s="169" t="s">
        <v>2409</v>
      </c>
      <c r="D242" s="169" t="s">
        <v>1059</v>
      </c>
      <c r="E242" s="169" t="s">
        <v>1060</v>
      </c>
      <c r="F242" s="252"/>
      <c r="G242" s="174">
        <v>45160.540972222225</v>
      </c>
      <c r="H242" s="219"/>
      <c r="I242" s="169" t="s">
        <v>1223</v>
      </c>
      <c r="J242" s="169" t="s">
        <v>1225</v>
      </c>
      <c r="K242" s="169" t="s">
        <v>2428</v>
      </c>
      <c r="L242" s="174">
        <v>45161.536805555559</v>
      </c>
      <c r="M242" s="171">
        <v>45161</v>
      </c>
      <c r="N242" s="177">
        <v>0.53680555555911269</v>
      </c>
      <c r="O242" s="169" t="s">
        <v>1249</v>
      </c>
      <c r="P242" s="208">
        <f>'2023 Thawed mass'!E211</f>
        <v>83.86</v>
      </c>
      <c r="Q242" s="214">
        <v>53.97</v>
      </c>
      <c r="R242" s="247"/>
      <c r="S242" s="202">
        <v>45.5</v>
      </c>
      <c r="T242" s="247"/>
      <c r="U242" s="219"/>
      <c r="V242" s="252"/>
      <c r="W242" s="219"/>
      <c r="X242" s="219"/>
      <c r="Y242" s="219"/>
      <c r="Z242" s="219"/>
      <c r="AA242" s="219"/>
      <c r="AB242" s="219"/>
      <c r="AC242" s="219"/>
    </row>
    <row r="243" spans="1:29" x14ac:dyDescent="0.3">
      <c r="A243" s="219"/>
      <c r="B243" s="169" t="s">
        <v>994</v>
      </c>
      <c r="C243" s="169" t="s">
        <v>2409</v>
      </c>
      <c r="D243" s="169" t="s">
        <v>1059</v>
      </c>
      <c r="E243" s="169" t="s">
        <v>1060</v>
      </c>
      <c r="F243" s="253"/>
      <c r="G243" s="174">
        <v>45160.540972222225</v>
      </c>
      <c r="H243" s="220"/>
      <c r="I243" s="169" t="s">
        <v>1226</v>
      </c>
      <c r="J243" s="169" t="s">
        <v>1228</v>
      </c>
      <c r="K243" s="169" t="s">
        <v>2428</v>
      </c>
      <c r="L243" s="174">
        <v>45161.563888888886</v>
      </c>
      <c r="M243" s="171">
        <v>45161</v>
      </c>
      <c r="N243" s="177">
        <v>0.56388888888614019</v>
      </c>
      <c r="O243" s="169" t="s">
        <v>1250</v>
      </c>
      <c r="P243" s="208">
        <f>'2023 Thawed mass'!E212</f>
        <v>210.49</v>
      </c>
      <c r="Q243" s="214">
        <v>141.81</v>
      </c>
      <c r="R243" s="247"/>
      <c r="S243" s="202">
        <v>45.45</v>
      </c>
      <c r="T243" s="247"/>
      <c r="U243" s="220"/>
      <c r="V243" s="253"/>
      <c r="W243" s="220"/>
      <c r="X243" s="220"/>
      <c r="Y243" s="220"/>
      <c r="Z243" s="220"/>
      <c r="AA243" s="220"/>
      <c r="AB243" s="220"/>
      <c r="AC243" s="220"/>
    </row>
    <row r="244" spans="1:29" x14ac:dyDescent="0.3">
      <c r="A244" s="267">
        <v>19</v>
      </c>
      <c r="B244" s="169" t="s">
        <v>994</v>
      </c>
      <c r="C244" s="169" t="s">
        <v>2410</v>
      </c>
      <c r="D244" s="169" t="s">
        <v>995</v>
      </c>
      <c r="E244" s="169" t="s">
        <v>996</v>
      </c>
      <c r="F244" s="242" t="s">
        <v>1282</v>
      </c>
      <c r="G244" s="174">
        <v>45160.540972222225</v>
      </c>
      <c r="H244" s="242" t="str">
        <f>'2023 LDW fish'!R243</f>
        <v>L2368072-07</v>
      </c>
      <c r="I244" s="169" t="s">
        <v>1283</v>
      </c>
      <c r="J244" s="169" t="s">
        <v>1285</v>
      </c>
      <c r="K244" s="169" t="s">
        <v>2428</v>
      </c>
      <c r="L244" s="174">
        <v>45160.540972222225</v>
      </c>
      <c r="M244" s="171">
        <v>45160</v>
      </c>
      <c r="N244" s="177">
        <v>0.54097222222480923</v>
      </c>
      <c r="O244" s="169" t="s">
        <v>1284</v>
      </c>
      <c r="P244" s="208">
        <f>'2023 Thawed mass'!E213</f>
        <v>155.72</v>
      </c>
      <c r="Q244" s="215">
        <v>33.229999999999997</v>
      </c>
      <c r="R244" s="265">
        <f>MIN(Q244:Q253)</f>
        <v>15.96</v>
      </c>
      <c r="S244" s="202">
        <v>16.37</v>
      </c>
      <c r="T244" s="246">
        <f>SUM(S244:S253)</f>
        <v>161.4</v>
      </c>
      <c r="U244" s="242" t="str">
        <f>IF(T244&gt;=$U$1,"Yes","No")</f>
        <v>Yes</v>
      </c>
      <c r="V244" s="242"/>
      <c r="W244" s="242">
        <v>20.51</v>
      </c>
      <c r="X244" s="242">
        <v>5.28</v>
      </c>
      <c r="Y244" s="231" t="s">
        <v>2448</v>
      </c>
      <c r="Z244" s="242" t="s">
        <v>2448</v>
      </c>
      <c r="AA244" s="242">
        <v>130.72</v>
      </c>
      <c r="AB244" s="243" t="s">
        <v>2448</v>
      </c>
      <c r="AC244" s="242">
        <v>0</v>
      </c>
    </row>
    <row r="245" spans="1:29" x14ac:dyDescent="0.3">
      <c r="A245" s="219"/>
      <c r="B245" s="169" t="s">
        <v>994</v>
      </c>
      <c r="C245" s="169" t="s">
        <v>2410</v>
      </c>
      <c r="D245" s="169" t="s">
        <v>995</v>
      </c>
      <c r="E245" s="169" t="s">
        <v>996</v>
      </c>
      <c r="F245" s="219"/>
      <c r="G245" s="174">
        <v>45160.540972222225</v>
      </c>
      <c r="H245" s="219"/>
      <c r="I245" s="169" t="s">
        <v>1286</v>
      </c>
      <c r="J245" s="169" t="s">
        <v>1288</v>
      </c>
      <c r="K245" s="169" t="s">
        <v>2428</v>
      </c>
      <c r="L245" s="174">
        <v>45160.540972222225</v>
      </c>
      <c r="M245" s="171">
        <v>45160</v>
      </c>
      <c r="N245" s="177">
        <v>0.54097222222480923</v>
      </c>
      <c r="O245" s="169" t="s">
        <v>1287</v>
      </c>
      <c r="P245" s="208">
        <f>'2023 Thawed mass'!E214</f>
        <v>320.64</v>
      </c>
      <c r="Q245" s="214">
        <v>94.75</v>
      </c>
      <c r="R245" s="247"/>
      <c r="S245" s="202">
        <v>16.36</v>
      </c>
      <c r="T245" s="247"/>
      <c r="U245" s="219"/>
      <c r="V245" s="219"/>
      <c r="W245" s="219"/>
      <c r="X245" s="219"/>
      <c r="Y245" s="219"/>
      <c r="Z245" s="219"/>
      <c r="AA245" s="219"/>
      <c r="AB245" s="219"/>
      <c r="AC245" s="219"/>
    </row>
    <row r="246" spans="1:29" x14ac:dyDescent="0.3">
      <c r="A246" s="219"/>
      <c r="B246" s="169" t="s">
        <v>994</v>
      </c>
      <c r="C246" s="169" t="s">
        <v>2410</v>
      </c>
      <c r="D246" s="169" t="s">
        <v>995</v>
      </c>
      <c r="E246" s="169" t="s">
        <v>996</v>
      </c>
      <c r="F246" s="219"/>
      <c r="G246" s="174">
        <v>45160.540972222225</v>
      </c>
      <c r="H246" s="219"/>
      <c r="I246" s="169" t="s">
        <v>1289</v>
      </c>
      <c r="J246" s="169" t="s">
        <v>1291</v>
      </c>
      <c r="K246" s="169" t="s">
        <v>2428</v>
      </c>
      <c r="L246" s="174">
        <v>45160.63958333333</v>
      </c>
      <c r="M246" s="171">
        <v>45160</v>
      </c>
      <c r="N246" s="177">
        <v>0.63958333332993789</v>
      </c>
      <c r="O246" s="169" t="s">
        <v>1290</v>
      </c>
      <c r="P246" s="208">
        <f>'2023 Thawed mass'!E215</f>
        <v>394.17</v>
      </c>
      <c r="Q246" s="214">
        <v>88.12</v>
      </c>
      <c r="R246" s="247"/>
      <c r="S246" s="202">
        <v>16.23</v>
      </c>
      <c r="T246" s="247"/>
      <c r="U246" s="219"/>
      <c r="V246" s="219"/>
      <c r="W246" s="219"/>
      <c r="X246" s="219"/>
      <c r="Y246" s="219"/>
      <c r="Z246" s="219"/>
      <c r="AA246" s="219"/>
      <c r="AB246" s="219"/>
      <c r="AC246" s="219"/>
    </row>
    <row r="247" spans="1:29" x14ac:dyDescent="0.3">
      <c r="A247" s="219"/>
      <c r="B247" s="169" t="s">
        <v>994</v>
      </c>
      <c r="C247" s="169" t="s">
        <v>2410</v>
      </c>
      <c r="D247" s="169" t="s">
        <v>995</v>
      </c>
      <c r="E247" s="169" t="s">
        <v>996</v>
      </c>
      <c r="F247" s="219"/>
      <c r="G247" s="174">
        <v>45160.540972222225</v>
      </c>
      <c r="H247" s="219"/>
      <c r="I247" s="169" t="s">
        <v>1292</v>
      </c>
      <c r="J247" s="169" t="s">
        <v>1294</v>
      </c>
      <c r="K247" s="169" t="s">
        <v>2428</v>
      </c>
      <c r="L247" s="174">
        <v>45161.446527777778</v>
      </c>
      <c r="M247" s="171">
        <v>45161</v>
      </c>
      <c r="N247" s="177">
        <v>0.44652777777810115</v>
      </c>
      <c r="O247" s="169" t="s">
        <v>1293</v>
      </c>
      <c r="P247" s="208">
        <f>'2023 Thawed mass'!E216</f>
        <v>93.36</v>
      </c>
      <c r="Q247" s="214">
        <v>33.64</v>
      </c>
      <c r="R247" s="247"/>
      <c r="S247" s="202">
        <v>16.25</v>
      </c>
      <c r="T247" s="247"/>
      <c r="U247" s="219"/>
      <c r="V247" s="219"/>
      <c r="W247" s="219"/>
      <c r="X247" s="219"/>
      <c r="Y247" s="219"/>
      <c r="Z247" s="219"/>
      <c r="AA247" s="219"/>
      <c r="AB247" s="219"/>
      <c r="AC247" s="219"/>
    </row>
    <row r="248" spans="1:29" x14ac:dyDescent="0.3">
      <c r="A248" s="219"/>
      <c r="B248" s="169" t="s">
        <v>994</v>
      </c>
      <c r="C248" s="169" t="s">
        <v>2410</v>
      </c>
      <c r="D248" s="169" t="s">
        <v>995</v>
      </c>
      <c r="E248" s="169" t="s">
        <v>996</v>
      </c>
      <c r="F248" s="219"/>
      <c r="G248" s="174">
        <v>45160.540972222225</v>
      </c>
      <c r="H248" s="219"/>
      <c r="I248" s="169" t="s">
        <v>1295</v>
      </c>
      <c r="J248" s="169" t="s">
        <v>1297</v>
      </c>
      <c r="K248" s="169" t="s">
        <v>2428</v>
      </c>
      <c r="L248" s="174">
        <v>45161.474999999999</v>
      </c>
      <c r="M248" s="171">
        <v>45161</v>
      </c>
      <c r="N248" s="177">
        <v>0.47499999999854481</v>
      </c>
      <c r="O248" s="169" t="s">
        <v>1296</v>
      </c>
      <c r="P248" s="208">
        <f>'2023 Thawed mass'!E217</f>
        <v>67.55</v>
      </c>
      <c r="Q248" s="214">
        <v>15.96</v>
      </c>
      <c r="R248" s="247"/>
      <c r="S248" s="202">
        <v>15.04</v>
      </c>
      <c r="T248" s="247"/>
      <c r="U248" s="219"/>
      <c r="V248" s="219"/>
      <c r="W248" s="219"/>
      <c r="X248" s="219"/>
      <c r="Y248" s="219"/>
      <c r="Z248" s="219"/>
      <c r="AA248" s="219"/>
      <c r="AB248" s="219"/>
      <c r="AC248" s="219"/>
    </row>
    <row r="249" spans="1:29" x14ac:dyDescent="0.3">
      <c r="A249" s="219"/>
      <c r="B249" s="169" t="s">
        <v>994</v>
      </c>
      <c r="C249" s="169" t="s">
        <v>2410</v>
      </c>
      <c r="D249" s="169" t="s">
        <v>995</v>
      </c>
      <c r="E249" s="169" t="s">
        <v>996</v>
      </c>
      <c r="F249" s="219"/>
      <c r="G249" s="174">
        <v>45160.540972222225</v>
      </c>
      <c r="H249" s="219"/>
      <c r="I249" s="169" t="s">
        <v>1298</v>
      </c>
      <c r="J249" s="169" t="s">
        <v>1300</v>
      </c>
      <c r="K249" s="169" t="s">
        <v>2428</v>
      </c>
      <c r="L249" s="174">
        <v>45161.536805555559</v>
      </c>
      <c r="M249" s="171">
        <v>45161</v>
      </c>
      <c r="N249" s="177">
        <v>0.53680555555911269</v>
      </c>
      <c r="O249" s="169" t="s">
        <v>1299</v>
      </c>
      <c r="P249" s="208">
        <f>'2023 Thawed mass'!E218</f>
        <v>87.17</v>
      </c>
      <c r="Q249" s="214">
        <v>25.57</v>
      </c>
      <c r="R249" s="247"/>
      <c r="S249" s="202">
        <v>16.05</v>
      </c>
      <c r="T249" s="247"/>
      <c r="U249" s="219"/>
      <c r="V249" s="219"/>
      <c r="W249" s="219"/>
      <c r="X249" s="219"/>
      <c r="Y249" s="219"/>
      <c r="Z249" s="219"/>
      <c r="AA249" s="219"/>
      <c r="AB249" s="219"/>
      <c r="AC249" s="219"/>
    </row>
    <row r="250" spans="1:29" x14ac:dyDescent="0.3">
      <c r="A250" s="219"/>
      <c r="B250" s="169" t="s">
        <v>994</v>
      </c>
      <c r="C250" s="169" t="s">
        <v>2410</v>
      </c>
      <c r="D250" s="169" t="s">
        <v>995</v>
      </c>
      <c r="E250" s="169" t="s">
        <v>996</v>
      </c>
      <c r="F250" s="219"/>
      <c r="G250" s="174">
        <v>45160.540972222225</v>
      </c>
      <c r="H250" s="219"/>
      <c r="I250" s="169" t="s">
        <v>1301</v>
      </c>
      <c r="J250" s="169" t="s">
        <v>1303</v>
      </c>
      <c r="K250" s="169" t="s">
        <v>2428</v>
      </c>
      <c r="L250" s="174">
        <v>45161.536805555559</v>
      </c>
      <c r="M250" s="171">
        <v>45161</v>
      </c>
      <c r="N250" s="177">
        <v>0.53680555555911269</v>
      </c>
      <c r="O250" s="169" t="s">
        <v>1302</v>
      </c>
      <c r="P250" s="208">
        <f>'2023 Thawed mass'!E219</f>
        <v>137.75</v>
      </c>
      <c r="Q250" s="214">
        <v>32.94</v>
      </c>
      <c r="R250" s="247"/>
      <c r="S250" s="202">
        <v>16.14</v>
      </c>
      <c r="T250" s="247"/>
      <c r="U250" s="219"/>
      <c r="V250" s="219"/>
      <c r="W250" s="219"/>
      <c r="X250" s="219"/>
      <c r="Y250" s="219"/>
      <c r="Z250" s="219"/>
      <c r="AA250" s="219"/>
      <c r="AB250" s="219"/>
      <c r="AC250" s="219"/>
    </row>
    <row r="251" spans="1:29" x14ac:dyDescent="0.3">
      <c r="A251" s="219"/>
      <c r="B251" s="169" t="s">
        <v>994</v>
      </c>
      <c r="C251" s="169" t="s">
        <v>2410</v>
      </c>
      <c r="D251" s="169" t="s">
        <v>995</v>
      </c>
      <c r="E251" s="169" t="s">
        <v>996</v>
      </c>
      <c r="F251" s="219"/>
      <c r="G251" s="174">
        <v>45160.540972222225</v>
      </c>
      <c r="H251" s="219"/>
      <c r="I251" s="169" t="s">
        <v>1304</v>
      </c>
      <c r="J251" s="169" t="s">
        <v>1306</v>
      </c>
      <c r="K251" s="169" t="s">
        <v>2428</v>
      </c>
      <c r="L251" s="174">
        <v>45161.563888888886</v>
      </c>
      <c r="M251" s="171">
        <v>45161</v>
      </c>
      <c r="N251" s="177">
        <v>0.56388888888614019</v>
      </c>
      <c r="O251" s="169" t="s">
        <v>1305</v>
      </c>
      <c r="P251" s="208">
        <f>'2023 Thawed mass'!E220</f>
        <v>259.04000000000002</v>
      </c>
      <c r="Q251" s="214">
        <v>84.67</v>
      </c>
      <c r="R251" s="247"/>
      <c r="S251" s="202">
        <v>16.34</v>
      </c>
      <c r="T251" s="247"/>
      <c r="U251" s="219"/>
      <c r="V251" s="219"/>
      <c r="W251" s="219"/>
      <c r="X251" s="219"/>
      <c r="Y251" s="219"/>
      <c r="Z251" s="219"/>
      <c r="AA251" s="219"/>
      <c r="AB251" s="219"/>
      <c r="AC251" s="219"/>
    </row>
    <row r="252" spans="1:29" x14ac:dyDescent="0.3">
      <c r="A252" s="219"/>
      <c r="B252" s="169" t="s">
        <v>994</v>
      </c>
      <c r="C252" s="169" t="s">
        <v>2410</v>
      </c>
      <c r="D252" s="169" t="s">
        <v>995</v>
      </c>
      <c r="E252" s="169" t="s">
        <v>996</v>
      </c>
      <c r="F252" s="219"/>
      <c r="G252" s="174">
        <v>45160.540972222225</v>
      </c>
      <c r="H252" s="219"/>
      <c r="I252" s="169" t="s">
        <v>1307</v>
      </c>
      <c r="J252" s="169" t="s">
        <v>1309</v>
      </c>
      <c r="K252" s="169" t="s">
        <v>2428</v>
      </c>
      <c r="L252" s="174">
        <v>45161.563888888886</v>
      </c>
      <c r="M252" s="171">
        <v>45161</v>
      </c>
      <c r="N252" s="177">
        <v>0.56388888888614019</v>
      </c>
      <c r="O252" s="169" t="s">
        <v>1308</v>
      </c>
      <c r="P252" s="208">
        <f>'2023 Thawed mass'!E221</f>
        <v>104.54</v>
      </c>
      <c r="Q252" s="214">
        <v>33.43</v>
      </c>
      <c r="R252" s="247"/>
      <c r="S252" s="202">
        <v>16.37</v>
      </c>
      <c r="T252" s="247"/>
      <c r="U252" s="219"/>
      <c r="V252" s="219"/>
      <c r="W252" s="219"/>
      <c r="X252" s="219"/>
      <c r="Y252" s="219"/>
      <c r="Z252" s="219"/>
      <c r="AA252" s="219"/>
      <c r="AB252" s="219"/>
      <c r="AC252" s="219"/>
    </row>
    <row r="253" spans="1:29" x14ac:dyDescent="0.3">
      <c r="A253" s="219"/>
      <c r="B253" s="169" t="s">
        <v>994</v>
      </c>
      <c r="C253" s="169" t="s">
        <v>2410</v>
      </c>
      <c r="D253" s="169" t="s">
        <v>995</v>
      </c>
      <c r="E253" s="169" t="s">
        <v>996</v>
      </c>
      <c r="F253" s="220"/>
      <c r="G253" s="174">
        <v>45160.540972222225</v>
      </c>
      <c r="H253" s="220"/>
      <c r="I253" s="169" t="s">
        <v>1310</v>
      </c>
      <c r="J253" s="169" t="s">
        <v>1312</v>
      </c>
      <c r="K253" s="169" t="s">
        <v>2428</v>
      </c>
      <c r="L253" s="174">
        <v>45161.594444444447</v>
      </c>
      <c r="M253" s="171">
        <v>45161</v>
      </c>
      <c r="N253" s="177">
        <v>0.59444444444670808</v>
      </c>
      <c r="O253" s="169" t="s">
        <v>1311</v>
      </c>
      <c r="P253" s="208">
        <f>'2023 Thawed mass'!E222</f>
        <v>184.39</v>
      </c>
      <c r="Q253" s="214">
        <v>53.52</v>
      </c>
      <c r="R253" s="247"/>
      <c r="S253" s="202">
        <v>16.25</v>
      </c>
      <c r="T253" s="247"/>
      <c r="U253" s="220"/>
      <c r="V253" s="220"/>
      <c r="W253" s="220"/>
      <c r="X253" s="220"/>
      <c r="Y253" s="220"/>
      <c r="Z253" s="220"/>
      <c r="AA253" s="220"/>
      <c r="AB253" s="220"/>
      <c r="AC253" s="220"/>
    </row>
    <row r="254" spans="1:29" x14ac:dyDescent="0.3">
      <c r="A254" s="267">
        <v>20</v>
      </c>
      <c r="B254" s="169" t="s">
        <v>994</v>
      </c>
      <c r="C254" s="169" t="s">
        <v>2410</v>
      </c>
      <c r="D254" s="169" t="s">
        <v>1059</v>
      </c>
      <c r="E254" s="169" t="s">
        <v>1060</v>
      </c>
      <c r="F254" s="242" t="s">
        <v>1324</v>
      </c>
      <c r="G254" s="174">
        <v>45160.540972222225</v>
      </c>
      <c r="H254" s="242" t="str">
        <f>'2023 LDW fish'!R253</f>
        <v>L2368072-08</v>
      </c>
      <c r="I254" s="169" t="s">
        <v>1283</v>
      </c>
      <c r="J254" s="169" t="s">
        <v>1285</v>
      </c>
      <c r="K254" s="169" t="s">
        <v>2428</v>
      </c>
      <c r="L254" s="174">
        <v>45160.540972222225</v>
      </c>
      <c r="M254" s="171">
        <v>45160</v>
      </c>
      <c r="N254" s="177">
        <v>0.54097222222480923</v>
      </c>
      <c r="O254" s="169" t="s">
        <v>1325</v>
      </c>
      <c r="P254" s="208">
        <f>'2023 Thawed mass'!E213</f>
        <v>155.72</v>
      </c>
      <c r="Q254" s="215">
        <v>98.37</v>
      </c>
      <c r="R254" s="265">
        <f>MIN(Q254:Q263)</f>
        <v>44.87</v>
      </c>
      <c r="S254" s="202">
        <v>45.11</v>
      </c>
      <c r="T254" s="246">
        <f>SUM(S254:S263)</f>
        <v>448.59</v>
      </c>
      <c r="U254" s="242" t="str">
        <f>IF(T254&gt;=$U$1,"Yes","No")</f>
        <v>Yes</v>
      </c>
      <c r="V254" s="242"/>
      <c r="W254" s="242">
        <v>20.239999999999998</v>
      </c>
      <c r="X254" s="242">
        <v>5.24</v>
      </c>
      <c r="Y254" s="231" t="s">
        <v>2448</v>
      </c>
      <c r="Z254" s="242" t="s">
        <v>2448</v>
      </c>
      <c r="AA254" s="242">
        <v>408.77</v>
      </c>
      <c r="AB254" s="243" t="s">
        <v>2448</v>
      </c>
      <c r="AC254" s="242">
        <v>0</v>
      </c>
    </row>
    <row r="255" spans="1:29" x14ac:dyDescent="0.3">
      <c r="A255" s="219"/>
      <c r="B255" s="169" t="s">
        <v>994</v>
      </c>
      <c r="C255" s="169" t="s">
        <v>2410</v>
      </c>
      <c r="D255" s="169" t="s">
        <v>1059</v>
      </c>
      <c r="E255" s="169" t="s">
        <v>1060</v>
      </c>
      <c r="F255" s="219"/>
      <c r="G255" s="174">
        <v>45160.540972222225</v>
      </c>
      <c r="H255" s="219"/>
      <c r="I255" s="169" t="s">
        <v>1286</v>
      </c>
      <c r="J255" s="169" t="s">
        <v>1288</v>
      </c>
      <c r="K255" s="169" t="s">
        <v>2428</v>
      </c>
      <c r="L255" s="174">
        <v>45160.540972222225</v>
      </c>
      <c r="M255" s="171">
        <v>45160</v>
      </c>
      <c r="N255" s="177">
        <v>0.54097222222480923</v>
      </c>
      <c r="O255" s="169" t="s">
        <v>1326</v>
      </c>
      <c r="P255" s="208">
        <f>'2023 Thawed mass'!E214</f>
        <v>320.64</v>
      </c>
      <c r="Q255" s="214">
        <v>198.74</v>
      </c>
      <c r="R255" s="247"/>
      <c r="S255" s="202">
        <v>45.15</v>
      </c>
      <c r="T255" s="247"/>
      <c r="U255" s="219"/>
      <c r="V255" s="219"/>
      <c r="W255" s="219"/>
      <c r="X255" s="219"/>
      <c r="Y255" s="219"/>
      <c r="Z255" s="219"/>
      <c r="AA255" s="219"/>
      <c r="AB255" s="219"/>
      <c r="AC255" s="219"/>
    </row>
    <row r="256" spans="1:29" x14ac:dyDescent="0.3">
      <c r="A256" s="219"/>
      <c r="B256" s="169" t="s">
        <v>994</v>
      </c>
      <c r="C256" s="169" t="s">
        <v>2410</v>
      </c>
      <c r="D256" s="169" t="s">
        <v>1059</v>
      </c>
      <c r="E256" s="169" t="s">
        <v>1060</v>
      </c>
      <c r="F256" s="219"/>
      <c r="G256" s="174">
        <v>45160.540972222225</v>
      </c>
      <c r="H256" s="219"/>
      <c r="I256" s="169" t="s">
        <v>1289</v>
      </c>
      <c r="J256" s="169" t="s">
        <v>1291</v>
      </c>
      <c r="K256" s="169" t="s">
        <v>2428</v>
      </c>
      <c r="L256" s="174">
        <v>45160.63958333333</v>
      </c>
      <c r="M256" s="171">
        <v>45160</v>
      </c>
      <c r="N256" s="177">
        <v>0.63958333332993789</v>
      </c>
      <c r="O256" s="169" t="s">
        <v>1327</v>
      </c>
      <c r="P256" s="208">
        <f>'2023 Thawed mass'!E215</f>
        <v>394.17</v>
      </c>
      <c r="Q256" s="214">
        <v>239.68</v>
      </c>
      <c r="R256" s="247"/>
      <c r="S256" s="202">
        <v>45.02</v>
      </c>
      <c r="T256" s="247"/>
      <c r="U256" s="219"/>
      <c r="V256" s="219"/>
      <c r="W256" s="219"/>
      <c r="X256" s="219"/>
      <c r="Y256" s="219"/>
      <c r="Z256" s="219"/>
      <c r="AA256" s="219"/>
      <c r="AB256" s="219"/>
      <c r="AC256" s="219"/>
    </row>
    <row r="257" spans="1:29" x14ac:dyDescent="0.3">
      <c r="A257" s="219"/>
      <c r="B257" s="169" t="s">
        <v>994</v>
      </c>
      <c r="C257" s="169" t="s">
        <v>2410</v>
      </c>
      <c r="D257" s="169" t="s">
        <v>1059</v>
      </c>
      <c r="E257" s="169" t="s">
        <v>1060</v>
      </c>
      <c r="F257" s="219"/>
      <c r="G257" s="174">
        <v>45160.540972222225</v>
      </c>
      <c r="H257" s="219"/>
      <c r="I257" s="169" t="s">
        <v>1292</v>
      </c>
      <c r="J257" s="169" t="s">
        <v>1294</v>
      </c>
      <c r="K257" s="169" t="s">
        <v>2428</v>
      </c>
      <c r="L257" s="174">
        <v>45161.446527777778</v>
      </c>
      <c r="M257" s="171">
        <v>45161</v>
      </c>
      <c r="N257" s="177">
        <v>0.44652777777810115</v>
      </c>
      <c r="O257" s="169" t="s">
        <v>1328</v>
      </c>
      <c r="P257" s="208">
        <f>'2023 Thawed mass'!E216</f>
        <v>93.36</v>
      </c>
      <c r="Q257" s="214">
        <v>59.43</v>
      </c>
      <c r="R257" s="247"/>
      <c r="S257" s="202">
        <v>45.23</v>
      </c>
      <c r="T257" s="247"/>
      <c r="U257" s="219"/>
      <c r="V257" s="219"/>
      <c r="W257" s="219"/>
      <c r="X257" s="219"/>
      <c r="Y257" s="219"/>
      <c r="Z257" s="219"/>
      <c r="AA257" s="219"/>
      <c r="AB257" s="219"/>
      <c r="AC257" s="219"/>
    </row>
    <row r="258" spans="1:29" x14ac:dyDescent="0.3">
      <c r="A258" s="219"/>
      <c r="B258" s="169" t="s">
        <v>994</v>
      </c>
      <c r="C258" s="169" t="s">
        <v>2410</v>
      </c>
      <c r="D258" s="169" t="s">
        <v>1059</v>
      </c>
      <c r="E258" s="169" t="s">
        <v>1060</v>
      </c>
      <c r="F258" s="219"/>
      <c r="G258" s="174">
        <v>45160.540972222225</v>
      </c>
      <c r="H258" s="219"/>
      <c r="I258" s="169" t="s">
        <v>1295</v>
      </c>
      <c r="J258" s="169" t="s">
        <v>1297</v>
      </c>
      <c r="K258" s="169" t="s">
        <v>2428</v>
      </c>
      <c r="L258" s="174">
        <v>45161.474999999999</v>
      </c>
      <c r="M258" s="171">
        <v>45161</v>
      </c>
      <c r="N258" s="177">
        <v>0.47499999999854481</v>
      </c>
      <c r="O258" s="178" t="s">
        <v>1329</v>
      </c>
      <c r="P258" s="208">
        <f>'2023 Thawed mass'!E217</f>
        <v>67.55</v>
      </c>
      <c r="Q258" s="214">
        <v>44.87</v>
      </c>
      <c r="R258" s="247"/>
      <c r="S258" s="202">
        <v>42.37</v>
      </c>
      <c r="T258" s="247"/>
      <c r="U258" s="219"/>
      <c r="V258" s="219"/>
      <c r="W258" s="219"/>
      <c r="X258" s="219"/>
      <c r="Y258" s="219"/>
      <c r="Z258" s="219"/>
      <c r="AA258" s="219"/>
      <c r="AB258" s="219"/>
      <c r="AC258" s="219"/>
    </row>
    <row r="259" spans="1:29" x14ac:dyDescent="0.3">
      <c r="A259" s="219"/>
      <c r="B259" s="169" t="s">
        <v>994</v>
      </c>
      <c r="C259" s="169" t="s">
        <v>2410</v>
      </c>
      <c r="D259" s="169" t="s">
        <v>1059</v>
      </c>
      <c r="E259" s="169" t="s">
        <v>1060</v>
      </c>
      <c r="F259" s="219"/>
      <c r="G259" s="174">
        <v>45160.540972222225</v>
      </c>
      <c r="H259" s="219"/>
      <c r="I259" s="169" t="s">
        <v>1298</v>
      </c>
      <c r="J259" s="169" t="s">
        <v>1300</v>
      </c>
      <c r="K259" s="169" t="s">
        <v>2428</v>
      </c>
      <c r="L259" s="174">
        <v>45161.536805555559</v>
      </c>
      <c r="M259" s="171">
        <v>45161</v>
      </c>
      <c r="N259" s="177">
        <v>0.53680555555911269</v>
      </c>
      <c r="O259" s="169" t="s">
        <v>1330</v>
      </c>
      <c r="P259" s="208">
        <f>'2023 Thawed mass'!E218</f>
        <v>87.17</v>
      </c>
      <c r="Q259" s="214">
        <v>56.38</v>
      </c>
      <c r="R259" s="247"/>
      <c r="S259" s="202">
        <v>45.22</v>
      </c>
      <c r="T259" s="247"/>
      <c r="U259" s="219"/>
      <c r="V259" s="219"/>
      <c r="W259" s="219"/>
      <c r="X259" s="219"/>
      <c r="Y259" s="219"/>
      <c r="Z259" s="219"/>
      <c r="AA259" s="219"/>
      <c r="AB259" s="219"/>
      <c r="AC259" s="219"/>
    </row>
    <row r="260" spans="1:29" x14ac:dyDescent="0.3">
      <c r="A260" s="219"/>
      <c r="B260" s="169" t="s">
        <v>994</v>
      </c>
      <c r="C260" s="169" t="s">
        <v>2410</v>
      </c>
      <c r="D260" s="169" t="s">
        <v>1059</v>
      </c>
      <c r="E260" s="169" t="s">
        <v>1060</v>
      </c>
      <c r="F260" s="219"/>
      <c r="G260" s="174">
        <v>45160.540972222225</v>
      </c>
      <c r="H260" s="219"/>
      <c r="I260" s="169" t="s">
        <v>1301</v>
      </c>
      <c r="J260" s="169" t="s">
        <v>1303</v>
      </c>
      <c r="K260" s="169" t="s">
        <v>2428</v>
      </c>
      <c r="L260" s="174">
        <v>45161.536805555559</v>
      </c>
      <c r="M260" s="171">
        <v>45161</v>
      </c>
      <c r="N260" s="177">
        <v>0.53680555555911269</v>
      </c>
      <c r="O260" s="169" t="s">
        <v>1331</v>
      </c>
      <c r="P260" s="208">
        <f>'2023 Thawed mass'!E219</f>
        <v>137.75</v>
      </c>
      <c r="Q260" s="214">
        <v>83.76</v>
      </c>
      <c r="R260" s="247"/>
      <c r="S260" s="202">
        <v>45.12</v>
      </c>
      <c r="T260" s="247"/>
      <c r="U260" s="219"/>
      <c r="V260" s="219"/>
      <c r="W260" s="219"/>
      <c r="X260" s="219"/>
      <c r="Y260" s="219"/>
      <c r="Z260" s="219"/>
      <c r="AA260" s="219"/>
      <c r="AB260" s="219"/>
      <c r="AC260" s="219"/>
    </row>
    <row r="261" spans="1:29" x14ac:dyDescent="0.3">
      <c r="A261" s="219"/>
      <c r="B261" s="169" t="s">
        <v>994</v>
      </c>
      <c r="C261" s="169" t="s">
        <v>2410</v>
      </c>
      <c r="D261" s="169" t="s">
        <v>1059</v>
      </c>
      <c r="E261" s="169" t="s">
        <v>1060</v>
      </c>
      <c r="F261" s="219"/>
      <c r="G261" s="174">
        <v>45160.540972222225</v>
      </c>
      <c r="H261" s="219"/>
      <c r="I261" s="169" t="s">
        <v>1304</v>
      </c>
      <c r="J261" s="169" t="s">
        <v>1306</v>
      </c>
      <c r="K261" s="169" t="s">
        <v>2428</v>
      </c>
      <c r="L261" s="174">
        <v>45161.563888888886</v>
      </c>
      <c r="M261" s="171">
        <v>45161</v>
      </c>
      <c r="N261" s="177">
        <v>0.56388888888614019</v>
      </c>
      <c r="O261" s="169" t="s">
        <v>1332</v>
      </c>
      <c r="P261" s="208">
        <f>'2023 Thawed mass'!E220</f>
        <v>259.04000000000002</v>
      </c>
      <c r="Q261" s="214">
        <v>150.07</v>
      </c>
      <c r="R261" s="247"/>
      <c r="S261" s="202">
        <v>45.02</v>
      </c>
      <c r="T261" s="247"/>
      <c r="U261" s="219"/>
      <c r="V261" s="219"/>
      <c r="W261" s="219"/>
      <c r="X261" s="219"/>
      <c r="Y261" s="219"/>
      <c r="Z261" s="219"/>
      <c r="AA261" s="219"/>
      <c r="AB261" s="219"/>
      <c r="AC261" s="219"/>
    </row>
    <row r="262" spans="1:29" x14ac:dyDescent="0.3">
      <c r="A262" s="219"/>
      <c r="B262" s="169" t="s">
        <v>994</v>
      </c>
      <c r="C262" s="169" t="s">
        <v>2410</v>
      </c>
      <c r="D262" s="169" t="s">
        <v>1059</v>
      </c>
      <c r="E262" s="169" t="s">
        <v>1060</v>
      </c>
      <c r="F262" s="219"/>
      <c r="G262" s="174">
        <v>45160.540972222225</v>
      </c>
      <c r="H262" s="219"/>
      <c r="I262" s="169" t="s">
        <v>1307</v>
      </c>
      <c r="J262" s="169" t="s">
        <v>1309</v>
      </c>
      <c r="K262" s="169" t="s">
        <v>2428</v>
      </c>
      <c r="L262" s="174">
        <v>45161.563888888886</v>
      </c>
      <c r="M262" s="171">
        <v>45161</v>
      </c>
      <c r="N262" s="177">
        <v>0.56388888888614019</v>
      </c>
      <c r="O262" s="169" t="s">
        <v>1333</v>
      </c>
      <c r="P262" s="208">
        <f>'2023 Thawed mass'!E221</f>
        <v>104.54</v>
      </c>
      <c r="Q262" s="214">
        <v>61.28</v>
      </c>
      <c r="R262" s="247"/>
      <c r="S262" s="202">
        <v>45.08</v>
      </c>
      <c r="T262" s="247"/>
      <c r="U262" s="219"/>
      <c r="V262" s="219"/>
      <c r="W262" s="219"/>
      <c r="X262" s="219"/>
      <c r="Y262" s="219"/>
      <c r="Z262" s="219"/>
      <c r="AA262" s="219"/>
      <c r="AB262" s="219"/>
      <c r="AC262" s="219"/>
    </row>
    <row r="263" spans="1:29" x14ac:dyDescent="0.3">
      <c r="A263" s="219"/>
      <c r="B263" s="169" t="s">
        <v>994</v>
      </c>
      <c r="C263" s="169" t="s">
        <v>2410</v>
      </c>
      <c r="D263" s="169" t="s">
        <v>1059</v>
      </c>
      <c r="E263" s="169" t="s">
        <v>1060</v>
      </c>
      <c r="F263" s="220"/>
      <c r="G263" s="174">
        <v>45160.540972222225</v>
      </c>
      <c r="H263" s="220"/>
      <c r="I263" s="169" t="s">
        <v>1310</v>
      </c>
      <c r="J263" s="169" t="s">
        <v>1312</v>
      </c>
      <c r="K263" s="169" t="s">
        <v>2428</v>
      </c>
      <c r="L263" s="174">
        <v>45161.594444444447</v>
      </c>
      <c r="M263" s="171">
        <v>45161</v>
      </c>
      <c r="N263" s="177">
        <v>0.59444444444670808</v>
      </c>
      <c r="O263" s="169" t="s">
        <v>1334</v>
      </c>
      <c r="P263" s="208">
        <f>'2023 Thawed mass'!E222</f>
        <v>184.39</v>
      </c>
      <c r="Q263" s="214">
        <v>113.86</v>
      </c>
      <c r="R263" s="247"/>
      <c r="S263" s="202">
        <v>45.27</v>
      </c>
      <c r="T263" s="247"/>
      <c r="U263" s="220"/>
      <c r="V263" s="220"/>
      <c r="W263" s="220"/>
      <c r="X263" s="220"/>
      <c r="Y263" s="220"/>
      <c r="Z263" s="220"/>
      <c r="AA263" s="220"/>
      <c r="AB263" s="220"/>
      <c r="AC263" s="220"/>
    </row>
    <row r="264" spans="1:29" ht="14.55" customHeight="1" x14ac:dyDescent="0.3">
      <c r="A264" s="267">
        <v>21</v>
      </c>
      <c r="B264" s="169" t="s">
        <v>994</v>
      </c>
      <c r="C264" s="169" t="s">
        <v>2411</v>
      </c>
      <c r="D264" s="169" t="s">
        <v>995</v>
      </c>
      <c r="E264" s="169" t="s">
        <v>996</v>
      </c>
      <c r="F264" s="261" t="s">
        <v>1366</v>
      </c>
      <c r="G264" s="174">
        <v>45160.540972222225</v>
      </c>
      <c r="H264" s="242" t="str">
        <f>'2023 LDW fish'!R263</f>
        <v>L2368072-09</v>
      </c>
      <c r="I264" s="169" t="s">
        <v>1367</v>
      </c>
      <c r="J264" s="169" t="s">
        <v>1369</v>
      </c>
      <c r="K264" s="169" t="s">
        <v>2428</v>
      </c>
      <c r="L264" s="174">
        <v>45160.540972222225</v>
      </c>
      <c r="M264" s="171">
        <v>45160</v>
      </c>
      <c r="N264" s="177">
        <v>0.54097222222480923</v>
      </c>
      <c r="O264" s="169" t="s">
        <v>1368</v>
      </c>
      <c r="P264" s="208">
        <f>'2023 Thawed mass'!E223</f>
        <v>120.36</v>
      </c>
      <c r="Q264" s="215">
        <v>36.39</v>
      </c>
      <c r="R264" s="265">
        <v>17.079999999999998</v>
      </c>
      <c r="S264" s="202">
        <v>17.2</v>
      </c>
      <c r="T264" s="246">
        <f>SUM(S264:S273)</f>
        <v>169.80999999999997</v>
      </c>
      <c r="U264" s="242" t="str">
        <f>IF(T264&gt;=$U$1,"Yes","No")</f>
        <v>Yes</v>
      </c>
      <c r="V264" s="251" t="s">
        <v>2458</v>
      </c>
      <c r="W264" s="242">
        <v>20.67</v>
      </c>
      <c r="X264" s="242">
        <v>5.6</v>
      </c>
      <c r="Y264" s="231" t="s">
        <v>2448</v>
      </c>
      <c r="Z264" s="242" t="s">
        <v>2448</v>
      </c>
      <c r="AA264" s="242">
        <v>130.19</v>
      </c>
      <c r="AB264" s="243"/>
      <c r="AC264" s="242">
        <v>0</v>
      </c>
    </row>
    <row r="265" spans="1:29" x14ac:dyDescent="0.3">
      <c r="A265" s="219"/>
      <c r="B265" s="169" t="s">
        <v>994</v>
      </c>
      <c r="C265" s="169" t="s">
        <v>2411</v>
      </c>
      <c r="D265" s="169" t="s">
        <v>995</v>
      </c>
      <c r="E265" s="169" t="s">
        <v>996</v>
      </c>
      <c r="F265" s="252"/>
      <c r="G265" s="174">
        <v>45160.540972222225</v>
      </c>
      <c r="H265" s="219"/>
      <c r="I265" s="169" t="s">
        <v>1370</v>
      </c>
      <c r="J265" s="169" t="s">
        <v>1372</v>
      </c>
      <c r="K265" s="169" t="s">
        <v>2428</v>
      </c>
      <c r="L265" s="174">
        <v>45160.616666666669</v>
      </c>
      <c r="M265" s="171">
        <v>45160</v>
      </c>
      <c r="N265" s="177">
        <v>0.61666666666860692</v>
      </c>
      <c r="O265" s="169" t="s">
        <v>1371</v>
      </c>
      <c r="P265" s="208">
        <f>'2023 Thawed mass'!E224</f>
        <v>347.28</v>
      </c>
      <c r="Q265" s="214">
        <v>70.11</v>
      </c>
      <c r="R265" s="247"/>
      <c r="S265" s="202">
        <v>17.18</v>
      </c>
      <c r="T265" s="247"/>
      <c r="U265" s="219"/>
      <c r="V265" s="252"/>
      <c r="W265" s="219"/>
      <c r="X265" s="219"/>
      <c r="Y265" s="219"/>
      <c r="Z265" s="219"/>
      <c r="AA265" s="219"/>
      <c r="AB265" s="219"/>
      <c r="AC265" s="219"/>
    </row>
    <row r="266" spans="1:29" x14ac:dyDescent="0.3">
      <c r="A266" s="219"/>
      <c r="B266" s="169" t="s">
        <v>994</v>
      </c>
      <c r="C266" s="169" t="s">
        <v>2411</v>
      </c>
      <c r="D266" s="169" t="s">
        <v>995</v>
      </c>
      <c r="E266" s="169" t="s">
        <v>996</v>
      </c>
      <c r="F266" s="252"/>
      <c r="G266" s="174">
        <v>45160.540972222225</v>
      </c>
      <c r="H266" s="219"/>
      <c r="I266" s="169" t="s">
        <v>1373</v>
      </c>
      <c r="J266" s="169" t="s">
        <v>1375</v>
      </c>
      <c r="K266" s="169" t="s">
        <v>2428</v>
      </c>
      <c r="L266" s="174">
        <v>45161.354166666664</v>
      </c>
      <c r="M266" s="171">
        <v>45161</v>
      </c>
      <c r="N266" s="177">
        <v>0.35416666666424135</v>
      </c>
      <c r="O266" s="169" t="s">
        <v>1374</v>
      </c>
      <c r="P266" s="208">
        <f>'2023 Thawed mass'!E225</f>
        <v>74.510000000000005</v>
      </c>
      <c r="Q266" s="214">
        <v>17.41</v>
      </c>
      <c r="R266" s="247"/>
      <c r="S266" s="202">
        <v>15.77</v>
      </c>
      <c r="T266" s="247"/>
      <c r="U266" s="219"/>
      <c r="V266" s="252"/>
      <c r="W266" s="219"/>
      <c r="X266" s="219"/>
      <c r="Y266" s="219"/>
      <c r="Z266" s="219"/>
      <c r="AA266" s="219"/>
      <c r="AB266" s="219"/>
      <c r="AC266" s="219"/>
    </row>
    <row r="267" spans="1:29" x14ac:dyDescent="0.3">
      <c r="A267" s="219"/>
      <c r="B267" s="169" t="s">
        <v>994</v>
      </c>
      <c r="C267" s="169" t="s">
        <v>2411</v>
      </c>
      <c r="D267" s="169" t="s">
        <v>995</v>
      </c>
      <c r="E267" s="169" t="s">
        <v>996</v>
      </c>
      <c r="F267" s="252"/>
      <c r="G267" s="174">
        <v>45160.540972222225</v>
      </c>
      <c r="H267" s="219"/>
      <c r="I267" s="169" t="s">
        <v>1376</v>
      </c>
      <c r="J267" s="169" t="s">
        <v>1378</v>
      </c>
      <c r="K267" s="169" t="s">
        <v>2428</v>
      </c>
      <c r="L267" s="174">
        <v>45161.446527777778</v>
      </c>
      <c r="M267" s="171">
        <v>45161</v>
      </c>
      <c r="N267" s="177">
        <v>0.44652777777810115</v>
      </c>
      <c r="O267" s="169" t="s">
        <v>1377</v>
      </c>
      <c r="P267" s="208">
        <f>'2023 Thawed mass'!E226</f>
        <v>185</v>
      </c>
      <c r="Q267" s="214">
        <v>37.58</v>
      </c>
      <c r="R267" s="247"/>
      <c r="S267" s="202">
        <v>17.399999999999999</v>
      </c>
      <c r="T267" s="247"/>
      <c r="U267" s="219"/>
      <c r="V267" s="252"/>
      <c r="W267" s="219"/>
      <c r="X267" s="219"/>
      <c r="Y267" s="219"/>
      <c r="Z267" s="219"/>
      <c r="AA267" s="219"/>
      <c r="AB267" s="219"/>
      <c r="AC267" s="219"/>
    </row>
    <row r="268" spans="1:29" x14ac:dyDescent="0.3">
      <c r="A268" s="219"/>
      <c r="B268" s="169" t="s">
        <v>994</v>
      </c>
      <c r="C268" s="169" t="s">
        <v>2411</v>
      </c>
      <c r="D268" s="169" t="s">
        <v>995</v>
      </c>
      <c r="E268" s="169" t="s">
        <v>996</v>
      </c>
      <c r="F268" s="252"/>
      <c r="G268" s="174">
        <v>45160.540972222225</v>
      </c>
      <c r="H268" s="219"/>
      <c r="I268" s="169" t="s">
        <v>1379</v>
      </c>
      <c r="J268" s="169" t="s">
        <v>1381</v>
      </c>
      <c r="K268" s="169" t="s">
        <v>2428</v>
      </c>
      <c r="L268" s="174">
        <v>45161.474999999999</v>
      </c>
      <c r="M268" s="171">
        <v>45161</v>
      </c>
      <c r="N268" s="177">
        <v>0.47499999999854481</v>
      </c>
      <c r="O268" s="169" t="s">
        <v>1380</v>
      </c>
      <c r="P268" s="208">
        <f>'2023 Thawed mass'!E227</f>
        <v>88.84</v>
      </c>
      <c r="Q268" s="214">
        <v>17.72</v>
      </c>
      <c r="R268" s="247"/>
      <c r="S268" s="202">
        <v>17.190000000000001</v>
      </c>
      <c r="T268" s="247"/>
      <c r="U268" s="219"/>
      <c r="V268" s="252"/>
      <c r="W268" s="219"/>
      <c r="X268" s="219"/>
      <c r="Y268" s="219"/>
      <c r="Z268" s="219"/>
      <c r="AA268" s="219"/>
      <c r="AB268" s="219"/>
      <c r="AC268" s="219"/>
    </row>
    <row r="269" spans="1:29" x14ac:dyDescent="0.3">
      <c r="A269" s="219"/>
      <c r="B269" s="169" t="s">
        <v>994</v>
      </c>
      <c r="C269" s="169" t="s">
        <v>2411</v>
      </c>
      <c r="D269" s="169" t="s">
        <v>995</v>
      </c>
      <c r="E269" s="169" t="s">
        <v>996</v>
      </c>
      <c r="F269" s="252"/>
      <c r="G269" s="174">
        <v>45160.540972222225</v>
      </c>
      <c r="H269" s="219"/>
      <c r="I269" s="169" t="s">
        <v>1382</v>
      </c>
      <c r="J269" s="169" t="s">
        <v>1384</v>
      </c>
      <c r="K269" s="169" t="s">
        <v>2428</v>
      </c>
      <c r="L269" s="174">
        <v>45161.474999999999</v>
      </c>
      <c r="M269" s="171">
        <v>45161</v>
      </c>
      <c r="N269" s="177">
        <v>0.47499999999854481</v>
      </c>
      <c r="O269" s="169" t="s">
        <v>1383</v>
      </c>
      <c r="P269" s="208">
        <f>'2023 Thawed mass'!E228</f>
        <v>123.23</v>
      </c>
      <c r="Q269" s="214">
        <v>17.079999999999998</v>
      </c>
      <c r="R269" s="247"/>
      <c r="S269" s="202">
        <v>16.41</v>
      </c>
      <c r="T269" s="247"/>
      <c r="U269" s="219"/>
      <c r="V269" s="252"/>
      <c r="W269" s="219"/>
      <c r="X269" s="219"/>
      <c r="Y269" s="219"/>
      <c r="Z269" s="219"/>
      <c r="AA269" s="219"/>
      <c r="AB269" s="219"/>
      <c r="AC269" s="219"/>
    </row>
    <row r="270" spans="1:29" x14ac:dyDescent="0.3">
      <c r="A270" s="219"/>
      <c r="B270" s="169" t="s">
        <v>994</v>
      </c>
      <c r="C270" s="169" t="s">
        <v>2411</v>
      </c>
      <c r="D270" s="169" t="s">
        <v>995</v>
      </c>
      <c r="E270" s="169" t="s">
        <v>996</v>
      </c>
      <c r="F270" s="252"/>
      <c r="G270" s="174">
        <v>45160.540972222225</v>
      </c>
      <c r="H270" s="219"/>
      <c r="I270" s="169" t="s">
        <v>1385</v>
      </c>
      <c r="J270" s="169" t="s">
        <v>1387</v>
      </c>
      <c r="K270" s="169" t="s">
        <v>2428</v>
      </c>
      <c r="L270" s="174">
        <v>45161.474999999999</v>
      </c>
      <c r="M270" s="171">
        <v>45161</v>
      </c>
      <c r="N270" s="177">
        <v>0.47499999999854481</v>
      </c>
      <c r="O270" s="169" t="s">
        <v>1386</v>
      </c>
      <c r="P270" s="208">
        <f>'2023 Thawed mass'!E229</f>
        <v>175.14</v>
      </c>
      <c r="Q270" s="214">
        <v>29.15</v>
      </c>
      <c r="R270" s="247"/>
      <c r="S270" s="202">
        <v>17.29</v>
      </c>
      <c r="T270" s="247"/>
      <c r="U270" s="219"/>
      <c r="V270" s="252"/>
      <c r="W270" s="219"/>
      <c r="X270" s="219"/>
      <c r="Y270" s="219"/>
      <c r="Z270" s="219"/>
      <c r="AA270" s="219"/>
      <c r="AB270" s="219"/>
      <c r="AC270" s="219"/>
    </row>
    <row r="271" spans="1:29" x14ac:dyDescent="0.3">
      <c r="A271" s="219"/>
      <c r="B271" s="169" t="s">
        <v>994</v>
      </c>
      <c r="C271" s="169" t="s">
        <v>2411</v>
      </c>
      <c r="D271" s="169" t="s">
        <v>995</v>
      </c>
      <c r="E271" s="169" t="s">
        <v>996</v>
      </c>
      <c r="F271" s="252"/>
      <c r="G271" s="174">
        <v>45160.540972222225</v>
      </c>
      <c r="H271" s="219"/>
      <c r="I271" s="169" t="s">
        <v>1388</v>
      </c>
      <c r="J271" s="169" t="s">
        <v>1390</v>
      </c>
      <c r="K271" s="169" t="s">
        <v>2428</v>
      </c>
      <c r="L271" s="174">
        <v>45161.474999999999</v>
      </c>
      <c r="M271" s="171">
        <v>45161</v>
      </c>
      <c r="N271" s="177">
        <v>0.47499999999854481</v>
      </c>
      <c r="O271" s="169" t="s">
        <v>1389</v>
      </c>
      <c r="P271" s="208">
        <f>'2023 Thawed mass'!E230</f>
        <v>98.95</v>
      </c>
      <c r="Q271" s="214">
        <v>21.42</v>
      </c>
      <c r="R271" s="247"/>
      <c r="S271" s="202">
        <v>17.3</v>
      </c>
      <c r="T271" s="247"/>
      <c r="U271" s="219"/>
      <c r="V271" s="252"/>
      <c r="W271" s="219"/>
      <c r="X271" s="219"/>
      <c r="Y271" s="219"/>
      <c r="Z271" s="219"/>
      <c r="AA271" s="219"/>
      <c r="AB271" s="219"/>
      <c r="AC271" s="219"/>
    </row>
    <row r="272" spans="1:29" x14ac:dyDescent="0.3">
      <c r="A272" s="219"/>
      <c r="B272" s="169" t="s">
        <v>994</v>
      </c>
      <c r="C272" s="169" t="s">
        <v>2411</v>
      </c>
      <c r="D272" s="169" t="s">
        <v>995</v>
      </c>
      <c r="E272" s="169" t="s">
        <v>996</v>
      </c>
      <c r="F272" s="252"/>
      <c r="G272" s="174">
        <v>45160.540972222225</v>
      </c>
      <c r="H272" s="219"/>
      <c r="I272" s="169" t="s">
        <v>1391</v>
      </c>
      <c r="J272" s="169" t="s">
        <v>1393</v>
      </c>
      <c r="K272" s="169" t="s">
        <v>2428</v>
      </c>
      <c r="L272" s="174">
        <v>45161.474999999999</v>
      </c>
      <c r="M272" s="171">
        <v>45161</v>
      </c>
      <c r="N272" s="177">
        <v>0.47499999999854481</v>
      </c>
      <c r="O272" s="169" t="s">
        <v>1392</v>
      </c>
      <c r="P272" s="208">
        <v>240.46</v>
      </c>
      <c r="Q272" s="214">
        <v>52.23</v>
      </c>
      <c r="R272" s="247"/>
      <c r="S272" s="202">
        <v>17.04</v>
      </c>
      <c r="T272" s="247"/>
      <c r="U272" s="219"/>
      <c r="V272" s="252"/>
      <c r="W272" s="219"/>
      <c r="X272" s="219"/>
      <c r="Y272" s="219"/>
      <c r="Z272" s="219"/>
      <c r="AA272" s="219"/>
      <c r="AB272" s="219"/>
      <c r="AC272" s="219"/>
    </row>
    <row r="273" spans="1:29" x14ac:dyDescent="0.3">
      <c r="A273" s="219"/>
      <c r="B273" s="169" t="s">
        <v>994</v>
      </c>
      <c r="C273" s="169" t="s">
        <v>2411</v>
      </c>
      <c r="D273" s="169" t="s">
        <v>995</v>
      </c>
      <c r="E273" s="169" t="s">
        <v>996</v>
      </c>
      <c r="F273" s="253"/>
      <c r="G273" s="174">
        <v>45160.540972222225</v>
      </c>
      <c r="H273" s="220"/>
      <c r="I273" s="169" t="s">
        <v>1394</v>
      </c>
      <c r="J273" s="169" t="s">
        <v>1396</v>
      </c>
      <c r="K273" s="169" t="s">
        <v>2428</v>
      </c>
      <c r="L273" s="174">
        <v>45161.536805555559</v>
      </c>
      <c r="M273" s="171">
        <v>45161</v>
      </c>
      <c r="N273" s="177">
        <v>0.53680555555911269</v>
      </c>
      <c r="O273" s="169" t="s">
        <v>1395</v>
      </c>
      <c r="P273" s="208">
        <v>428.26</v>
      </c>
      <c r="Q273" s="214">
        <v>102.33</v>
      </c>
      <c r="R273" s="247"/>
      <c r="S273" s="202">
        <v>17.03</v>
      </c>
      <c r="T273" s="247"/>
      <c r="U273" s="220"/>
      <c r="V273" s="253"/>
      <c r="W273" s="220"/>
      <c r="X273" s="220"/>
      <c r="Y273" s="220"/>
      <c r="Z273" s="220"/>
      <c r="AA273" s="220"/>
      <c r="AB273" s="220"/>
      <c r="AC273" s="220"/>
    </row>
    <row r="274" spans="1:29" x14ac:dyDescent="0.3">
      <c r="A274" s="267">
        <v>22</v>
      </c>
      <c r="B274" s="169" t="s">
        <v>994</v>
      </c>
      <c r="C274" s="169" t="s">
        <v>2411</v>
      </c>
      <c r="D274" s="169" t="s">
        <v>1059</v>
      </c>
      <c r="E274" s="169" t="s">
        <v>1060</v>
      </c>
      <c r="F274" s="261" t="s">
        <v>1408</v>
      </c>
      <c r="G274" s="174">
        <v>45160.540972222225</v>
      </c>
      <c r="H274" s="242" t="str">
        <f>'2023 LDW fish'!R273</f>
        <v>L2368072-10</v>
      </c>
      <c r="I274" s="169" t="s">
        <v>1367</v>
      </c>
      <c r="J274" s="169" t="s">
        <v>1369</v>
      </c>
      <c r="K274" s="169" t="s">
        <v>2428</v>
      </c>
      <c r="L274" s="174">
        <v>45160.540972222225</v>
      </c>
      <c r="M274" s="171">
        <v>45160</v>
      </c>
      <c r="N274" s="177">
        <v>0.54097222222480923</v>
      </c>
      <c r="O274" s="169" t="s">
        <v>1409</v>
      </c>
      <c r="P274" s="208">
        <f>'2023 Thawed mass'!E223</f>
        <v>120.36</v>
      </c>
      <c r="Q274" s="215">
        <v>68.72</v>
      </c>
      <c r="R274" s="265">
        <f>MIN(Q274:Q283)</f>
        <v>49.1</v>
      </c>
      <c r="S274" s="202">
        <v>48.69</v>
      </c>
      <c r="T274" s="246">
        <f>SUM(S274:S283)</f>
        <v>488.32999999999993</v>
      </c>
      <c r="U274" s="242" t="str">
        <f>IF(T274&gt;=$U$1,"Yes","No")</f>
        <v>Yes</v>
      </c>
      <c r="V274" s="261" t="s">
        <v>2452</v>
      </c>
      <c r="W274" s="242">
        <v>21.82</v>
      </c>
      <c r="X274" s="242">
        <v>6.3</v>
      </c>
      <c r="Y274" s="242">
        <v>10.46</v>
      </c>
      <c r="Z274" s="242" t="s">
        <v>2448</v>
      </c>
      <c r="AA274" s="242">
        <v>423.92</v>
      </c>
      <c r="AB274" s="243" t="s">
        <v>2448</v>
      </c>
      <c r="AC274" s="242">
        <v>0</v>
      </c>
    </row>
    <row r="275" spans="1:29" x14ac:dyDescent="0.3">
      <c r="A275" s="219"/>
      <c r="B275" s="169" t="s">
        <v>994</v>
      </c>
      <c r="C275" s="169" t="s">
        <v>2411</v>
      </c>
      <c r="D275" s="169" t="s">
        <v>1059</v>
      </c>
      <c r="E275" s="169" t="s">
        <v>1060</v>
      </c>
      <c r="F275" s="252"/>
      <c r="G275" s="174">
        <v>45160.540972222225</v>
      </c>
      <c r="H275" s="219"/>
      <c r="I275" s="169" t="s">
        <v>1370</v>
      </c>
      <c r="J275" s="169" t="s">
        <v>1372</v>
      </c>
      <c r="K275" s="169" t="s">
        <v>2428</v>
      </c>
      <c r="L275" s="174">
        <v>45160.616666666669</v>
      </c>
      <c r="M275" s="171">
        <v>45160</v>
      </c>
      <c r="N275" s="177">
        <v>0.61666666666860692</v>
      </c>
      <c r="O275" s="169" t="s">
        <v>1410</v>
      </c>
      <c r="P275" s="208">
        <f>'2023 Thawed mass'!E224</f>
        <v>347.28</v>
      </c>
      <c r="Q275" s="214">
        <v>232.55</v>
      </c>
      <c r="R275" s="247"/>
      <c r="S275" s="202">
        <v>48.94</v>
      </c>
      <c r="T275" s="247"/>
      <c r="U275" s="219"/>
      <c r="V275" s="252"/>
      <c r="W275" s="219"/>
      <c r="X275" s="219"/>
      <c r="Y275" s="219"/>
      <c r="Z275" s="219"/>
      <c r="AA275" s="219"/>
      <c r="AB275" s="219"/>
      <c r="AC275" s="219"/>
    </row>
    <row r="276" spans="1:29" x14ac:dyDescent="0.3">
      <c r="A276" s="219"/>
      <c r="B276" s="169" t="s">
        <v>994</v>
      </c>
      <c r="C276" s="169" t="s">
        <v>2411</v>
      </c>
      <c r="D276" s="169" t="s">
        <v>1059</v>
      </c>
      <c r="E276" s="169" t="s">
        <v>1060</v>
      </c>
      <c r="F276" s="252"/>
      <c r="G276" s="174">
        <v>45160.540972222225</v>
      </c>
      <c r="H276" s="219"/>
      <c r="I276" s="169" t="s">
        <v>1373</v>
      </c>
      <c r="J276" s="169" t="s">
        <v>1375</v>
      </c>
      <c r="K276" s="169" t="s">
        <v>2428</v>
      </c>
      <c r="L276" s="174">
        <v>45161.354166666664</v>
      </c>
      <c r="M276" s="171">
        <v>45161</v>
      </c>
      <c r="N276" s="177">
        <v>0.35416666666424135</v>
      </c>
      <c r="O276" s="169" t="s">
        <v>1411</v>
      </c>
      <c r="P276" s="208">
        <f>'2023 Thawed mass'!E225</f>
        <v>74.510000000000005</v>
      </c>
      <c r="Q276" s="214">
        <v>49.1</v>
      </c>
      <c r="R276" s="247"/>
      <c r="S276" s="202">
        <v>47.38</v>
      </c>
      <c r="T276" s="247"/>
      <c r="U276" s="219"/>
      <c r="V276" s="252"/>
      <c r="W276" s="219"/>
      <c r="X276" s="219"/>
      <c r="Y276" s="219"/>
      <c r="Z276" s="219"/>
      <c r="AA276" s="219"/>
      <c r="AB276" s="219"/>
      <c r="AC276" s="219"/>
    </row>
    <row r="277" spans="1:29" x14ac:dyDescent="0.3">
      <c r="A277" s="219"/>
      <c r="B277" s="169" t="s">
        <v>994</v>
      </c>
      <c r="C277" s="169" t="s">
        <v>2411</v>
      </c>
      <c r="D277" s="169" t="s">
        <v>1059</v>
      </c>
      <c r="E277" s="169" t="s">
        <v>1060</v>
      </c>
      <c r="F277" s="252"/>
      <c r="G277" s="174">
        <v>45160.540972222225</v>
      </c>
      <c r="H277" s="219"/>
      <c r="I277" s="169" t="s">
        <v>1376</v>
      </c>
      <c r="J277" s="169" t="s">
        <v>1378</v>
      </c>
      <c r="K277" s="169" t="s">
        <v>2428</v>
      </c>
      <c r="L277" s="174">
        <v>45161.446527777778</v>
      </c>
      <c r="M277" s="171">
        <v>45161</v>
      </c>
      <c r="N277" s="177">
        <v>0.44652777777810115</v>
      </c>
      <c r="O277" s="169" t="s">
        <v>1412</v>
      </c>
      <c r="P277" s="208">
        <f>'2023 Thawed mass'!E226</f>
        <v>185</v>
      </c>
      <c r="Q277" s="214">
        <v>117.97</v>
      </c>
      <c r="R277" s="247"/>
      <c r="S277" s="202">
        <v>48.98</v>
      </c>
      <c r="T277" s="247"/>
      <c r="U277" s="219"/>
      <c r="V277" s="252"/>
      <c r="W277" s="219"/>
      <c r="X277" s="219"/>
      <c r="Y277" s="219"/>
      <c r="Z277" s="219"/>
      <c r="AA277" s="219"/>
      <c r="AB277" s="219"/>
      <c r="AC277" s="219"/>
    </row>
    <row r="278" spans="1:29" x14ac:dyDescent="0.3">
      <c r="A278" s="219"/>
      <c r="B278" s="169" t="s">
        <v>994</v>
      </c>
      <c r="C278" s="169" t="s">
        <v>2411</v>
      </c>
      <c r="D278" s="169" t="s">
        <v>1059</v>
      </c>
      <c r="E278" s="169" t="s">
        <v>1060</v>
      </c>
      <c r="F278" s="252"/>
      <c r="G278" s="174">
        <v>45160.540972222225</v>
      </c>
      <c r="H278" s="219"/>
      <c r="I278" s="169" t="s">
        <v>1379</v>
      </c>
      <c r="J278" s="169" t="s">
        <v>1381</v>
      </c>
      <c r="K278" s="169" t="s">
        <v>2428</v>
      </c>
      <c r="L278" s="174">
        <v>45161.474999999999</v>
      </c>
      <c r="M278" s="171">
        <v>45161</v>
      </c>
      <c r="N278" s="177">
        <v>0.47499999999854481</v>
      </c>
      <c r="O278" s="169" t="s">
        <v>1413</v>
      </c>
      <c r="P278" s="208">
        <f>'2023 Thawed mass'!E227</f>
        <v>88.84</v>
      </c>
      <c r="Q278" s="214">
        <v>58.19</v>
      </c>
      <c r="R278" s="247"/>
      <c r="S278" s="202">
        <v>49.01</v>
      </c>
      <c r="T278" s="247"/>
      <c r="U278" s="219"/>
      <c r="V278" s="252"/>
      <c r="W278" s="219"/>
      <c r="X278" s="219"/>
      <c r="Y278" s="219"/>
      <c r="Z278" s="219"/>
      <c r="AA278" s="219"/>
      <c r="AB278" s="219"/>
      <c r="AC278" s="219"/>
    </row>
    <row r="279" spans="1:29" x14ac:dyDescent="0.3">
      <c r="A279" s="219"/>
      <c r="B279" s="169" t="s">
        <v>994</v>
      </c>
      <c r="C279" s="169" t="s">
        <v>2411</v>
      </c>
      <c r="D279" s="169" t="s">
        <v>1059</v>
      </c>
      <c r="E279" s="169" t="s">
        <v>1060</v>
      </c>
      <c r="F279" s="252"/>
      <c r="G279" s="174">
        <v>45160.540972222225</v>
      </c>
      <c r="H279" s="219"/>
      <c r="I279" s="169" t="s">
        <v>1382</v>
      </c>
      <c r="J279" s="169" t="s">
        <v>1384</v>
      </c>
      <c r="K279" s="169" t="s">
        <v>2428</v>
      </c>
      <c r="L279" s="174">
        <v>45161.474999999999</v>
      </c>
      <c r="M279" s="171">
        <v>45161</v>
      </c>
      <c r="N279" s="177">
        <v>0.47499999999854481</v>
      </c>
      <c r="O279" s="169" t="s">
        <v>1414</v>
      </c>
      <c r="P279" s="208">
        <f>'2023 Thawed mass'!E228</f>
        <v>123.23</v>
      </c>
      <c r="Q279" s="214">
        <v>87.08</v>
      </c>
      <c r="R279" s="247"/>
      <c r="S279" s="202">
        <v>49.37</v>
      </c>
      <c r="T279" s="247"/>
      <c r="U279" s="219"/>
      <c r="V279" s="252"/>
      <c r="W279" s="219"/>
      <c r="X279" s="219"/>
      <c r="Y279" s="219"/>
      <c r="Z279" s="219"/>
      <c r="AA279" s="219"/>
      <c r="AB279" s="219"/>
      <c r="AC279" s="219"/>
    </row>
    <row r="280" spans="1:29" x14ac:dyDescent="0.3">
      <c r="A280" s="219"/>
      <c r="B280" s="169" t="s">
        <v>994</v>
      </c>
      <c r="C280" s="169" t="s">
        <v>2411</v>
      </c>
      <c r="D280" s="169" t="s">
        <v>1059</v>
      </c>
      <c r="E280" s="169" t="s">
        <v>1060</v>
      </c>
      <c r="F280" s="252"/>
      <c r="G280" s="174">
        <v>45160.540972222225</v>
      </c>
      <c r="H280" s="219"/>
      <c r="I280" s="169" t="s">
        <v>1385</v>
      </c>
      <c r="J280" s="169" t="s">
        <v>1387</v>
      </c>
      <c r="K280" s="169" t="s">
        <v>2428</v>
      </c>
      <c r="L280" s="174">
        <v>45161.474999999999</v>
      </c>
      <c r="M280" s="171">
        <v>45161</v>
      </c>
      <c r="N280" s="177">
        <v>0.47499999999854481</v>
      </c>
      <c r="O280" s="169" t="s">
        <v>1415</v>
      </c>
      <c r="P280" s="208">
        <f>'2023 Thawed mass'!E229</f>
        <v>175.14</v>
      </c>
      <c r="Q280" s="214">
        <v>110.65</v>
      </c>
      <c r="R280" s="247"/>
      <c r="S280" s="202">
        <v>49.49</v>
      </c>
      <c r="T280" s="247"/>
      <c r="U280" s="219"/>
      <c r="V280" s="252"/>
      <c r="W280" s="219"/>
      <c r="X280" s="219"/>
      <c r="Y280" s="219"/>
      <c r="Z280" s="219"/>
      <c r="AA280" s="219"/>
      <c r="AB280" s="219"/>
      <c r="AC280" s="219"/>
    </row>
    <row r="281" spans="1:29" x14ac:dyDescent="0.3">
      <c r="A281" s="219"/>
      <c r="B281" s="169" t="s">
        <v>994</v>
      </c>
      <c r="C281" s="169" t="s">
        <v>2411</v>
      </c>
      <c r="D281" s="169" t="s">
        <v>1059</v>
      </c>
      <c r="E281" s="169" t="s">
        <v>1060</v>
      </c>
      <c r="F281" s="252"/>
      <c r="G281" s="174">
        <v>45160.540972222225</v>
      </c>
      <c r="H281" s="219"/>
      <c r="I281" s="169" t="s">
        <v>1388</v>
      </c>
      <c r="J281" s="169" t="s">
        <v>1390</v>
      </c>
      <c r="K281" s="169" t="s">
        <v>2428</v>
      </c>
      <c r="L281" s="174">
        <v>45161.474999999999</v>
      </c>
      <c r="M281" s="171">
        <v>45161</v>
      </c>
      <c r="N281" s="177">
        <v>0.47499999999854481</v>
      </c>
      <c r="O281" s="169" t="s">
        <v>1416</v>
      </c>
      <c r="P281" s="208">
        <f>'2023 Thawed mass'!E230</f>
        <v>98.95</v>
      </c>
      <c r="Q281" s="214">
        <v>49.35</v>
      </c>
      <c r="R281" s="247"/>
      <c r="S281" s="202">
        <v>48.33</v>
      </c>
      <c r="T281" s="247"/>
      <c r="U281" s="219"/>
      <c r="V281" s="252"/>
      <c r="W281" s="219"/>
      <c r="X281" s="219"/>
      <c r="Y281" s="219"/>
      <c r="Z281" s="219"/>
      <c r="AA281" s="219"/>
      <c r="AB281" s="219"/>
      <c r="AC281" s="219"/>
    </row>
    <row r="282" spans="1:29" x14ac:dyDescent="0.3">
      <c r="A282" s="219"/>
      <c r="B282" s="169" t="s">
        <v>994</v>
      </c>
      <c r="C282" s="169" t="s">
        <v>2411</v>
      </c>
      <c r="D282" s="169" t="s">
        <v>1059</v>
      </c>
      <c r="E282" s="169" t="s">
        <v>1060</v>
      </c>
      <c r="F282" s="252"/>
      <c r="G282" s="174">
        <v>45160.540972222225</v>
      </c>
      <c r="H282" s="219"/>
      <c r="I282" s="169" t="s">
        <v>1391</v>
      </c>
      <c r="J282" s="169" t="s">
        <v>1393</v>
      </c>
      <c r="K282" s="169" t="s">
        <v>2428</v>
      </c>
      <c r="L282" s="174">
        <v>45161.474999999999</v>
      </c>
      <c r="M282" s="171">
        <v>45161</v>
      </c>
      <c r="N282" s="177">
        <v>0.47499999999854481</v>
      </c>
      <c r="O282" s="169" t="s">
        <v>1417</v>
      </c>
      <c r="P282" s="208">
        <v>240.46</v>
      </c>
      <c r="Q282" s="214">
        <v>173.65</v>
      </c>
      <c r="R282" s="247"/>
      <c r="S282" s="202">
        <v>49.03</v>
      </c>
      <c r="T282" s="247"/>
      <c r="U282" s="219"/>
      <c r="V282" s="252"/>
      <c r="W282" s="219"/>
      <c r="X282" s="219"/>
      <c r="Y282" s="219"/>
      <c r="Z282" s="219"/>
      <c r="AA282" s="219"/>
      <c r="AB282" s="219"/>
      <c r="AC282" s="219"/>
    </row>
    <row r="283" spans="1:29" x14ac:dyDescent="0.3">
      <c r="A283" s="219"/>
      <c r="B283" s="169" t="s">
        <v>994</v>
      </c>
      <c r="C283" s="169" t="s">
        <v>2411</v>
      </c>
      <c r="D283" s="169" t="s">
        <v>1059</v>
      </c>
      <c r="E283" s="169" t="s">
        <v>1060</v>
      </c>
      <c r="F283" s="253"/>
      <c r="G283" s="174">
        <v>45160.540972222225</v>
      </c>
      <c r="H283" s="220"/>
      <c r="I283" s="169" t="s">
        <v>1394</v>
      </c>
      <c r="J283" s="169" t="s">
        <v>1396</v>
      </c>
      <c r="K283" s="169" t="s">
        <v>2428</v>
      </c>
      <c r="L283" s="174">
        <v>45161.536805555559</v>
      </c>
      <c r="M283" s="171">
        <v>45161</v>
      </c>
      <c r="N283" s="177">
        <v>0.53680555555911269</v>
      </c>
      <c r="O283" s="169" t="s">
        <v>1418</v>
      </c>
      <c r="P283" s="208">
        <v>428.26</v>
      </c>
      <c r="Q283" s="214">
        <v>284.49</v>
      </c>
      <c r="R283" s="247"/>
      <c r="S283" s="202">
        <v>49.11</v>
      </c>
      <c r="T283" s="247"/>
      <c r="U283" s="220"/>
      <c r="V283" s="253"/>
      <c r="W283" s="220"/>
      <c r="X283" s="220"/>
      <c r="Y283" s="220"/>
      <c r="Z283" s="220"/>
      <c r="AA283" s="220"/>
      <c r="AB283" s="220"/>
      <c r="AC283" s="220"/>
    </row>
    <row r="284" spans="1:29" x14ac:dyDescent="0.3">
      <c r="A284" s="267">
        <v>23</v>
      </c>
      <c r="B284" s="169" t="s">
        <v>994</v>
      </c>
      <c r="C284" s="169" t="s">
        <v>2412</v>
      </c>
      <c r="D284" s="169" t="s">
        <v>995</v>
      </c>
      <c r="E284" s="169" t="s">
        <v>996</v>
      </c>
      <c r="F284" s="242" t="s">
        <v>1450</v>
      </c>
      <c r="G284" s="174">
        <v>45160.587500000001</v>
      </c>
      <c r="H284" s="242" t="str">
        <f>'2023 LDW fish'!R283</f>
        <v>L2368072-11</v>
      </c>
      <c r="I284" s="169" t="s">
        <v>1451</v>
      </c>
      <c r="J284" s="169" t="s">
        <v>1453</v>
      </c>
      <c r="K284" s="169" t="s">
        <v>2428</v>
      </c>
      <c r="L284" s="174">
        <v>45160.587500000001</v>
      </c>
      <c r="M284" s="171">
        <v>45160</v>
      </c>
      <c r="N284" s="177">
        <v>0.58750000000145519</v>
      </c>
      <c r="O284" s="169" t="s">
        <v>1452</v>
      </c>
      <c r="P284" s="208">
        <f>'2023 Thawed mass'!E233</f>
        <v>463.66</v>
      </c>
      <c r="Q284" s="215">
        <v>118.5</v>
      </c>
      <c r="R284" s="265">
        <f>MIN(Q284:Q293)</f>
        <v>21.85</v>
      </c>
      <c r="S284" s="202">
        <v>22.11</v>
      </c>
      <c r="T284" s="246">
        <f t="shared" ref="T284" si="0">SUM(S284:S293)</f>
        <v>220.37999999999997</v>
      </c>
      <c r="U284" s="242" t="str">
        <f>IF(T284&gt;=$U$1,"Yes","No")</f>
        <v>Yes</v>
      </c>
      <c r="V284" s="242"/>
      <c r="W284" s="242">
        <v>20.78</v>
      </c>
      <c r="X284" s="242">
        <v>5.34</v>
      </c>
      <c r="Y284" s="231" t="s">
        <v>2448</v>
      </c>
      <c r="Z284" s="242" t="s">
        <v>2448</v>
      </c>
      <c r="AA284" s="242">
        <v>188.94</v>
      </c>
      <c r="AB284" s="243" t="s">
        <v>2448</v>
      </c>
      <c r="AC284" s="242">
        <v>0</v>
      </c>
    </row>
    <row r="285" spans="1:29" x14ac:dyDescent="0.3">
      <c r="A285" s="219"/>
      <c r="B285" s="169" t="s">
        <v>994</v>
      </c>
      <c r="C285" s="169" t="s">
        <v>2412</v>
      </c>
      <c r="D285" s="169" t="s">
        <v>995</v>
      </c>
      <c r="E285" s="169" t="s">
        <v>996</v>
      </c>
      <c r="F285" s="219"/>
      <c r="G285" s="174">
        <v>45160.587500000001</v>
      </c>
      <c r="H285" s="219"/>
      <c r="I285" s="169" t="s">
        <v>1454</v>
      </c>
      <c r="J285" s="169" t="s">
        <v>1456</v>
      </c>
      <c r="K285" s="169" t="s">
        <v>2428</v>
      </c>
      <c r="L285" s="174">
        <v>45161.446527777778</v>
      </c>
      <c r="M285" s="171">
        <v>45161</v>
      </c>
      <c r="N285" s="177">
        <v>0.44652777777810115</v>
      </c>
      <c r="O285" s="169" t="s">
        <v>1455</v>
      </c>
      <c r="P285" s="208">
        <f>'2023 Thawed mass'!E234</f>
        <v>159.5</v>
      </c>
      <c r="Q285" s="214">
        <v>43.24</v>
      </c>
      <c r="R285" s="247"/>
      <c r="S285" s="202">
        <v>22.13</v>
      </c>
      <c r="T285" s="247"/>
      <c r="U285" s="219"/>
      <c r="V285" s="219"/>
      <c r="W285" s="219"/>
      <c r="X285" s="219"/>
      <c r="Y285" s="219"/>
      <c r="Z285" s="219"/>
      <c r="AA285" s="219"/>
      <c r="AB285" s="219"/>
      <c r="AC285" s="219"/>
    </row>
    <row r="286" spans="1:29" x14ac:dyDescent="0.3">
      <c r="A286" s="219"/>
      <c r="B286" s="169" t="s">
        <v>994</v>
      </c>
      <c r="C286" s="169" t="s">
        <v>2412</v>
      </c>
      <c r="D286" s="169" t="s">
        <v>995</v>
      </c>
      <c r="E286" s="169" t="s">
        <v>996</v>
      </c>
      <c r="F286" s="219"/>
      <c r="G286" s="174">
        <v>45160.587500000001</v>
      </c>
      <c r="H286" s="219"/>
      <c r="I286" s="169" t="s">
        <v>1457</v>
      </c>
      <c r="J286" s="169" t="s">
        <v>1459</v>
      </c>
      <c r="K286" s="169" t="s">
        <v>2428</v>
      </c>
      <c r="L286" s="174">
        <v>45161.446527777778</v>
      </c>
      <c r="M286" s="171">
        <v>45161</v>
      </c>
      <c r="N286" s="177">
        <v>0.44652777777810115</v>
      </c>
      <c r="O286" s="169" t="s">
        <v>1458</v>
      </c>
      <c r="P286" s="208">
        <f>'2023 Thawed mass'!E235</f>
        <v>145.44999999999999</v>
      </c>
      <c r="Q286" s="214">
        <v>36.42</v>
      </c>
      <c r="R286" s="247"/>
      <c r="S286" s="202">
        <v>22.22</v>
      </c>
      <c r="T286" s="247"/>
      <c r="U286" s="219"/>
      <c r="V286" s="219"/>
      <c r="W286" s="219"/>
      <c r="X286" s="219"/>
      <c r="Y286" s="219"/>
      <c r="Z286" s="219"/>
      <c r="AA286" s="219"/>
      <c r="AB286" s="219"/>
      <c r="AC286" s="219"/>
    </row>
    <row r="287" spans="1:29" x14ac:dyDescent="0.3">
      <c r="A287" s="219"/>
      <c r="B287" s="169" t="s">
        <v>994</v>
      </c>
      <c r="C287" s="169" t="s">
        <v>2412</v>
      </c>
      <c r="D287" s="169" t="s">
        <v>995</v>
      </c>
      <c r="E287" s="169" t="s">
        <v>996</v>
      </c>
      <c r="F287" s="219"/>
      <c r="G287" s="174">
        <v>45160.587500000001</v>
      </c>
      <c r="H287" s="219"/>
      <c r="I287" s="169" t="s">
        <v>1460</v>
      </c>
      <c r="J287" s="169" t="s">
        <v>1462</v>
      </c>
      <c r="K287" s="169" t="s">
        <v>2428</v>
      </c>
      <c r="L287" s="174">
        <v>45161.474999999999</v>
      </c>
      <c r="M287" s="171">
        <v>45161</v>
      </c>
      <c r="N287" s="177">
        <v>0.47499999999854481</v>
      </c>
      <c r="O287" s="178" t="s">
        <v>1461</v>
      </c>
      <c r="P287" s="208">
        <f>'2023 Thawed mass'!E236</f>
        <v>132.25</v>
      </c>
      <c r="Q287" s="214">
        <v>40.46</v>
      </c>
      <c r="R287" s="247"/>
      <c r="S287" s="202">
        <v>22.18</v>
      </c>
      <c r="T287" s="247"/>
      <c r="U287" s="219"/>
      <c r="V287" s="219"/>
      <c r="W287" s="219"/>
      <c r="X287" s="219"/>
      <c r="Y287" s="219"/>
      <c r="Z287" s="219"/>
      <c r="AA287" s="219"/>
      <c r="AB287" s="219"/>
      <c r="AC287" s="219"/>
    </row>
    <row r="288" spans="1:29" x14ac:dyDescent="0.3">
      <c r="A288" s="219"/>
      <c r="B288" s="169" t="s">
        <v>994</v>
      </c>
      <c r="C288" s="169" t="s">
        <v>2412</v>
      </c>
      <c r="D288" s="169" t="s">
        <v>995</v>
      </c>
      <c r="E288" s="169" t="s">
        <v>996</v>
      </c>
      <c r="F288" s="219"/>
      <c r="G288" s="174">
        <v>45160.587500000001</v>
      </c>
      <c r="H288" s="219"/>
      <c r="I288" s="169" t="s">
        <v>1463</v>
      </c>
      <c r="J288" s="169" t="s">
        <v>1465</v>
      </c>
      <c r="K288" s="169" t="s">
        <v>2428</v>
      </c>
      <c r="L288" s="174">
        <v>45161.474999999999</v>
      </c>
      <c r="M288" s="171">
        <v>45161</v>
      </c>
      <c r="N288" s="177">
        <v>0.47499999999854481</v>
      </c>
      <c r="O288" s="169" t="s">
        <v>1464</v>
      </c>
      <c r="P288" s="208">
        <f>'2023 Thawed mass'!E237</f>
        <v>232.72</v>
      </c>
      <c r="Q288" s="214">
        <v>76.53</v>
      </c>
      <c r="R288" s="247"/>
      <c r="S288" s="202">
        <v>22.25</v>
      </c>
      <c r="T288" s="247"/>
      <c r="U288" s="219"/>
      <c r="V288" s="219"/>
      <c r="W288" s="219"/>
      <c r="X288" s="219"/>
      <c r="Y288" s="219"/>
      <c r="Z288" s="219"/>
      <c r="AA288" s="219"/>
      <c r="AB288" s="219"/>
      <c r="AC288" s="219"/>
    </row>
    <row r="289" spans="1:29" x14ac:dyDescent="0.3">
      <c r="A289" s="219"/>
      <c r="B289" s="169" t="s">
        <v>994</v>
      </c>
      <c r="C289" s="169" t="s">
        <v>2412</v>
      </c>
      <c r="D289" s="169" t="s">
        <v>995</v>
      </c>
      <c r="E289" s="169" t="s">
        <v>996</v>
      </c>
      <c r="F289" s="219"/>
      <c r="G289" s="174">
        <v>45160.587500000001</v>
      </c>
      <c r="H289" s="219"/>
      <c r="I289" s="169" t="s">
        <v>1466</v>
      </c>
      <c r="J289" s="169" t="s">
        <v>1468</v>
      </c>
      <c r="K289" s="169" t="s">
        <v>2428</v>
      </c>
      <c r="L289" s="174">
        <v>45161.474999999999</v>
      </c>
      <c r="M289" s="171">
        <v>45161</v>
      </c>
      <c r="N289" s="177">
        <v>0.47499999999854481</v>
      </c>
      <c r="O289" s="169" t="s">
        <v>1467</v>
      </c>
      <c r="P289" s="208">
        <f>'2023 Thawed mass'!E238</f>
        <v>83.14</v>
      </c>
      <c r="Q289" s="214">
        <v>33.29</v>
      </c>
      <c r="R289" s="247"/>
      <c r="S289" s="202">
        <v>22.13</v>
      </c>
      <c r="T289" s="247"/>
      <c r="U289" s="219"/>
      <c r="V289" s="219"/>
      <c r="W289" s="219"/>
      <c r="X289" s="219"/>
      <c r="Y289" s="219"/>
      <c r="Z289" s="219"/>
      <c r="AA289" s="219"/>
      <c r="AB289" s="219"/>
      <c r="AC289" s="219"/>
    </row>
    <row r="290" spans="1:29" x14ac:dyDescent="0.3">
      <c r="A290" s="219"/>
      <c r="B290" s="169" t="s">
        <v>994</v>
      </c>
      <c r="C290" s="169" t="s">
        <v>2412</v>
      </c>
      <c r="D290" s="169" t="s">
        <v>995</v>
      </c>
      <c r="E290" s="169" t="s">
        <v>996</v>
      </c>
      <c r="F290" s="219"/>
      <c r="G290" s="174">
        <v>45160.587500000001</v>
      </c>
      <c r="H290" s="219"/>
      <c r="I290" s="169" t="s">
        <v>1469</v>
      </c>
      <c r="J290" s="169" t="s">
        <v>1471</v>
      </c>
      <c r="K290" s="169" t="s">
        <v>2428</v>
      </c>
      <c r="L290" s="174">
        <v>45161.512499999997</v>
      </c>
      <c r="M290" s="171">
        <v>45161</v>
      </c>
      <c r="N290" s="177">
        <v>0.51249999999708962</v>
      </c>
      <c r="O290" s="169" t="s">
        <v>1470</v>
      </c>
      <c r="P290" s="208">
        <v>110.07</v>
      </c>
      <c r="Q290" s="214">
        <v>39.72</v>
      </c>
      <c r="R290" s="247"/>
      <c r="S290" s="202">
        <v>22.14</v>
      </c>
      <c r="T290" s="247"/>
      <c r="U290" s="219"/>
      <c r="V290" s="219"/>
      <c r="W290" s="219"/>
      <c r="X290" s="219"/>
      <c r="Y290" s="219"/>
      <c r="Z290" s="219"/>
      <c r="AA290" s="219"/>
      <c r="AB290" s="219"/>
      <c r="AC290" s="219"/>
    </row>
    <row r="291" spans="1:29" x14ac:dyDescent="0.3">
      <c r="A291" s="219"/>
      <c r="B291" s="169" t="s">
        <v>994</v>
      </c>
      <c r="C291" s="169" t="s">
        <v>2412</v>
      </c>
      <c r="D291" s="169" t="s">
        <v>995</v>
      </c>
      <c r="E291" s="169" t="s">
        <v>996</v>
      </c>
      <c r="F291" s="219"/>
      <c r="G291" s="174">
        <v>45160.587500000001</v>
      </c>
      <c r="H291" s="219"/>
      <c r="I291" s="169" t="s">
        <v>1472</v>
      </c>
      <c r="J291" s="169" t="s">
        <v>1474</v>
      </c>
      <c r="K291" s="169" t="s">
        <v>2428</v>
      </c>
      <c r="L291" s="174">
        <v>45161.563888888886</v>
      </c>
      <c r="M291" s="171">
        <v>45161</v>
      </c>
      <c r="N291" s="177">
        <v>0.56388888888614019</v>
      </c>
      <c r="O291" s="169" t="s">
        <v>1473</v>
      </c>
      <c r="P291" s="208">
        <f>'2023 Thawed mass'!E240</f>
        <v>306.64999999999998</v>
      </c>
      <c r="Q291" s="214">
        <v>90.15</v>
      </c>
      <c r="R291" s="247"/>
      <c r="S291" s="202">
        <v>22.01</v>
      </c>
      <c r="T291" s="247"/>
      <c r="U291" s="219"/>
      <c r="V291" s="219"/>
      <c r="W291" s="219"/>
      <c r="X291" s="219"/>
      <c r="Y291" s="219"/>
      <c r="Z291" s="219"/>
      <c r="AA291" s="219"/>
      <c r="AB291" s="219"/>
      <c r="AC291" s="219"/>
    </row>
    <row r="292" spans="1:29" x14ac:dyDescent="0.3">
      <c r="A292" s="219"/>
      <c r="B292" s="169" t="s">
        <v>994</v>
      </c>
      <c r="C292" s="169" t="s">
        <v>2412</v>
      </c>
      <c r="D292" s="169" t="s">
        <v>995</v>
      </c>
      <c r="E292" s="169" t="s">
        <v>996</v>
      </c>
      <c r="F292" s="219"/>
      <c r="G292" s="174">
        <v>45160.587500000001</v>
      </c>
      <c r="H292" s="219"/>
      <c r="I292" s="169" t="s">
        <v>1475</v>
      </c>
      <c r="J292" s="169" t="s">
        <v>1477</v>
      </c>
      <c r="K292" s="169" t="s">
        <v>2428</v>
      </c>
      <c r="L292" s="174">
        <v>45161.563888888886</v>
      </c>
      <c r="M292" s="171">
        <v>45161</v>
      </c>
      <c r="N292" s="177">
        <v>0.56388888888614019</v>
      </c>
      <c r="O292" s="169" t="s">
        <v>1476</v>
      </c>
      <c r="P292" s="208">
        <f>'2023 Thawed mass'!E241</f>
        <v>74.39</v>
      </c>
      <c r="Q292" s="214">
        <v>21.85</v>
      </c>
      <c r="R292" s="247"/>
      <c r="S292" s="202">
        <v>21.22</v>
      </c>
      <c r="T292" s="247"/>
      <c r="U292" s="219"/>
      <c r="V292" s="219"/>
      <c r="W292" s="219"/>
      <c r="X292" s="219"/>
      <c r="Y292" s="219"/>
      <c r="Z292" s="219"/>
      <c r="AA292" s="219"/>
      <c r="AB292" s="219"/>
      <c r="AC292" s="219"/>
    </row>
    <row r="293" spans="1:29" x14ac:dyDescent="0.3">
      <c r="A293" s="219"/>
      <c r="B293" s="169" t="s">
        <v>994</v>
      </c>
      <c r="C293" s="169" t="s">
        <v>2412</v>
      </c>
      <c r="D293" s="169" t="s">
        <v>995</v>
      </c>
      <c r="E293" s="169" t="s">
        <v>996</v>
      </c>
      <c r="F293" s="220"/>
      <c r="G293" s="174">
        <v>45160.587500000001</v>
      </c>
      <c r="H293" s="220"/>
      <c r="I293" s="169" t="s">
        <v>1478</v>
      </c>
      <c r="J293" s="169" t="s">
        <v>1480</v>
      </c>
      <c r="K293" s="169" t="s">
        <v>2428</v>
      </c>
      <c r="L293" s="174">
        <v>45161.594444444447</v>
      </c>
      <c r="M293" s="171">
        <v>45161</v>
      </c>
      <c r="N293" s="177">
        <v>0.59444444444670808</v>
      </c>
      <c r="O293" s="169" t="s">
        <v>1479</v>
      </c>
      <c r="P293" s="208">
        <f>'2023 Thawed mass'!E242</f>
        <v>98.58</v>
      </c>
      <c r="Q293" s="214">
        <v>33.21</v>
      </c>
      <c r="R293" s="247"/>
      <c r="S293" s="202">
        <v>21.99</v>
      </c>
      <c r="T293" s="247"/>
      <c r="U293" s="220"/>
      <c r="V293" s="220"/>
      <c r="W293" s="220"/>
      <c r="X293" s="220"/>
      <c r="Y293" s="220"/>
      <c r="Z293" s="220"/>
      <c r="AA293" s="220"/>
      <c r="AB293" s="220"/>
      <c r="AC293" s="220"/>
    </row>
    <row r="294" spans="1:29" x14ac:dyDescent="0.3">
      <c r="A294" s="267">
        <v>24</v>
      </c>
      <c r="B294" s="169" t="s">
        <v>994</v>
      </c>
      <c r="C294" s="169" t="s">
        <v>2412</v>
      </c>
      <c r="D294" s="169" t="s">
        <v>1059</v>
      </c>
      <c r="E294" s="169" t="s">
        <v>1060</v>
      </c>
      <c r="F294" s="242" t="s">
        <v>1492</v>
      </c>
      <c r="G294" s="174">
        <v>45160.587500000001</v>
      </c>
      <c r="H294" s="242" t="str">
        <f>'2023 LDW fish'!R293</f>
        <v>L2368072-12</v>
      </c>
      <c r="I294" s="169" t="s">
        <v>1451</v>
      </c>
      <c r="J294" s="169" t="s">
        <v>1453</v>
      </c>
      <c r="K294" s="169" t="s">
        <v>2428</v>
      </c>
      <c r="L294" s="174">
        <v>45160.587500000001</v>
      </c>
      <c r="M294" s="171">
        <v>45160</v>
      </c>
      <c r="N294" s="177">
        <v>0.58750000000145519</v>
      </c>
      <c r="O294" s="169" t="s">
        <v>1493</v>
      </c>
      <c r="P294" s="208">
        <f>'2023 Thawed mass'!E233</f>
        <v>463.66</v>
      </c>
      <c r="Q294" s="215">
        <v>278.44</v>
      </c>
      <c r="R294" s="265">
        <f>MIN(Q294:Q303)</f>
        <v>39.49</v>
      </c>
      <c r="S294" s="202">
        <v>39.781999999999996</v>
      </c>
      <c r="T294" s="246">
        <f t="shared" ref="T294" si="1">SUM(S294:S303)</f>
        <v>394.19200000000001</v>
      </c>
      <c r="U294" s="242" t="str">
        <f>IF(T294&gt;=$U$1,"Yes","No")</f>
        <v>Yes</v>
      </c>
      <c r="V294" s="242"/>
      <c r="W294" s="242">
        <v>20.49</v>
      </c>
      <c r="X294" s="242">
        <v>5.36</v>
      </c>
      <c r="Y294" s="231" t="s">
        <v>2448</v>
      </c>
      <c r="Z294" s="242" t="s">
        <v>2448</v>
      </c>
      <c r="AA294" s="242">
        <v>360.29</v>
      </c>
      <c r="AB294" s="243" t="s">
        <v>2448</v>
      </c>
      <c r="AC294" s="242">
        <v>0</v>
      </c>
    </row>
    <row r="295" spans="1:29" x14ac:dyDescent="0.3">
      <c r="A295" s="219"/>
      <c r="B295" s="169" t="s">
        <v>994</v>
      </c>
      <c r="C295" s="169" t="s">
        <v>2412</v>
      </c>
      <c r="D295" s="169" t="s">
        <v>1059</v>
      </c>
      <c r="E295" s="169" t="s">
        <v>1060</v>
      </c>
      <c r="F295" s="219"/>
      <c r="G295" s="174">
        <v>45160.587500000001</v>
      </c>
      <c r="H295" s="219"/>
      <c r="I295" s="169" t="s">
        <v>1454</v>
      </c>
      <c r="J295" s="169" t="s">
        <v>1456</v>
      </c>
      <c r="K295" s="169" t="s">
        <v>2428</v>
      </c>
      <c r="L295" s="174">
        <v>45161.446527777778</v>
      </c>
      <c r="M295" s="171">
        <v>45161</v>
      </c>
      <c r="N295" s="177">
        <v>0.44652777777810115</v>
      </c>
      <c r="O295" s="169" t="s">
        <v>1494</v>
      </c>
      <c r="P295" s="208">
        <f>'2023 Thawed mass'!E234</f>
        <v>159.5</v>
      </c>
      <c r="Q295" s="214">
        <v>103.72</v>
      </c>
      <c r="R295" s="247"/>
      <c r="S295" s="202">
        <v>39.799999999999997</v>
      </c>
      <c r="T295" s="247"/>
      <c r="U295" s="219"/>
      <c r="V295" s="219"/>
      <c r="W295" s="219"/>
      <c r="X295" s="219"/>
      <c r="Y295" s="219"/>
      <c r="Z295" s="219"/>
      <c r="AA295" s="219"/>
      <c r="AB295" s="219"/>
      <c r="AC295" s="219"/>
    </row>
    <row r="296" spans="1:29" x14ac:dyDescent="0.3">
      <c r="A296" s="219"/>
      <c r="B296" s="169" t="s">
        <v>994</v>
      </c>
      <c r="C296" s="169" t="s">
        <v>2412</v>
      </c>
      <c r="D296" s="169" t="s">
        <v>1059</v>
      </c>
      <c r="E296" s="169" t="s">
        <v>1060</v>
      </c>
      <c r="F296" s="219"/>
      <c r="G296" s="174">
        <v>45160.587500000001</v>
      </c>
      <c r="H296" s="219"/>
      <c r="I296" s="169" t="s">
        <v>1457</v>
      </c>
      <c r="J296" s="169" t="s">
        <v>1459</v>
      </c>
      <c r="K296" s="169" t="s">
        <v>2428</v>
      </c>
      <c r="L296" s="174">
        <v>45161.446527777778</v>
      </c>
      <c r="M296" s="171">
        <v>45161</v>
      </c>
      <c r="N296" s="177">
        <v>0.44652777777810115</v>
      </c>
      <c r="O296" s="169" t="s">
        <v>1495</v>
      </c>
      <c r="P296" s="208">
        <v>145.44999999999999</v>
      </c>
      <c r="Q296" s="214">
        <v>99.72</v>
      </c>
      <c r="R296" s="247"/>
      <c r="S296" s="202">
        <v>39.86</v>
      </c>
      <c r="T296" s="247"/>
      <c r="U296" s="219"/>
      <c r="V296" s="219"/>
      <c r="W296" s="219"/>
      <c r="X296" s="219"/>
      <c r="Y296" s="219"/>
      <c r="Z296" s="219"/>
      <c r="AA296" s="219"/>
      <c r="AB296" s="219"/>
      <c r="AC296" s="219"/>
    </row>
    <row r="297" spans="1:29" x14ac:dyDescent="0.3">
      <c r="A297" s="219"/>
      <c r="B297" s="169" t="s">
        <v>994</v>
      </c>
      <c r="C297" s="169" t="s">
        <v>2412</v>
      </c>
      <c r="D297" s="169" t="s">
        <v>1059</v>
      </c>
      <c r="E297" s="169" t="s">
        <v>1060</v>
      </c>
      <c r="F297" s="219"/>
      <c r="G297" s="174">
        <v>45160.587500000001</v>
      </c>
      <c r="H297" s="219"/>
      <c r="I297" s="169" t="s">
        <v>1460</v>
      </c>
      <c r="J297" s="169" t="s">
        <v>1462</v>
      </c>
      <c r="K297" s="169" t="s">
        <v>2428</v>
      </c>
      <c r="L297" s="174">
        <v>45161.474999999999</v>
      </c>
      <c r="M297" s="171">
        <v>45161</v>
      </c>
      <c r="N297" s="177">
        <v>0.47499999999854481</v>
      </c>
      <c r="O297" s="169" t="s">
        <v>1496</v>
      </c>
      <c r="P297" s="208">
        <f>'2023 Thawed mass'!E236</f>
        <v>132.25</v>
      </c>
      <c r="Q297" s="214">
        <v>83.06</v>
      </c>
      <c r="R297" s="247"/>
      <c r="S297" s="202">
        <v>39.700000000000003</v>
      </c>
      <c r="T297" s="247"/>
      <c r="U297" s="219"/>
      <c r="V297" s="219"/>
      <c r="W297" s="219"/>
      <c r="X297" s="219"/>
      <c r="Y297" s="219"/>
      <c r="Z297" s="219"/>
      <c r="AA297" s="219"/>
      <c r="AB297" s="219"/>
      <c r="AC297" s="219"/>
    </row>
    <row r="298" spans="1:29" x14ac:dyDescent="0.3">
      <c r="A298" s="219"/>
      <c r="B298" s="169" t="s">
        <v>994</v>
      </c>
      <c r="C298" s="169" t="s">
        <v>2412</v>
      </c>
      <c r="D298" s="169" t="s">
        <v>1059</v>
      </c>
      <c r="E298" s="169" t="s">
        <v>1060</v>
      </c>
      <c r="F298" s="219"/>
      <c r="G298" s="174">
        <v>45160.587500000001</v>
      </c>
      <c r="H298" s="219"/>
      <c r="I298" s="169" t="s">
        <v>1463</v>
      </c>
      <c r="J298" s="169" t="s">
        <v>1465</v>
      </c>
      <c r="K298" s="169" t="s">
        <v>2428</v>
      </c>
      <c r="L298" s="174">
        <v>45161.474999999999</v>
      </c>
      <c r="M298" s="171">
        <v>45161</v>
      </c>
      <c r="N298" s="177">
        <v>0.47499999999854481</v>
      </c>
      <c r="O298" s="169" t="s">
        <v>1497</v>
      </c>
      <c r="P298" s="208">
        <f>'2023 Thawed mass'!E237</f>
        <v>232.72</v>
      </c>
      <c r="Q298" s="214">
        <v>140.66999999999999</v>
      </c>
      <c r="R298" s="247"/>
      <c r="S298" s="202">
        <v>39.76</v>
      </c>
      <c r="T298" s="247"/>
      <c r="U298" s="219"/>
      <c r="V298" s="219"/>
      <c r="W298" s="219"/>
      <c r="X298" s="219"/>
      <c r="Y298" s="219"/>
      <c r="Z298" s="219"/>
      <c r="AA298" s="219"/>
      <c r="AB298" s="219"/>
      <c r="AC298" s="219"/>
    </row>
    <row r="299" spans="1:29" x14ac:dyDescent="0.3">
      <c r="A299" s="219"/>
      <c r="B299" s="178" t="s">
        <v>2585</v>
      </c>
      <c r="C299" s="169" t="s">
        <v>2412</v>
      </c>
      <c r="D299" s="169" t="s">
        <v>1059</v>
      </c>
      <c r="E299" s="169" t="s">
        <v>1060</v>
      </c>
      <c r="F299" s="219"/>
      <c r="G299" s="174">
        <v>45160.587500000001</v>
      </c>
      <c r="H299" s="219"/>
      <c r="I299" s="169" t="s">
        <v>1466</v>
      </c>
      <c r="J299" s="169" t="s">
        <v>1468</v>
      </c>
      <c r="K299" s="169" t="s">
        <v>2428</v>
      </c>
      <c r="L299" s="174">
        <v>45161.474999999999</v>
      </c>
      <c r="M299" s="171">
        <v>45161</v>
      </c>
      <c r="N299" s="177">
        <v>0.47499999999854481</v>
      </c>
      <c r="O299" s="169" t="s">
        <v>1498</v>
      </c>
      <c r="P299" s="208">
        <f>'2023 Thawed mass'!E238</f>
        <v>83.14</v>
      </c>
      <c r="Q299" s="214">
        <v>44.5</v>
      </c>
      <c r="R299" s="247"/>
      <c r="S299" s="202">
        <v>39.93</v>
      </c>
      <c r="T299" s="247"/>
      <c r="U299" s="219"/>
      <c r="V299" s="219"/>
      <c r="W299" s="219"/>
      <c r="X299" s="219"/>
      <c r="Y299" s="219"/>
      <c r="Z299" s="219"/>
      <c r="AA299" s="219"/>
      <c r="AB299" s="219"/>
      <c r="AC299" s="219"/>
    </row>
    <row r="300" spans="1:29" x14ac:dyDescent="0.3">
      <c r="A300" s="219"/>
      <c r="B300" s="169" t="s">
        <v>994</v>
      </c>
      <c r="C300" s="169" t="s">
        <v>2412</v>
      </c>
      <c r="D300" s="169" t="s">
        <v>1059</v>
      </c>
      <c r="E300" s="169" t="s">
        <v>1060</v>
      </c>
      <c r="F300" s="219"/>
      <c r="G300" s="174">
        <v>45160.587500000001</v>
      </c>
      <c r="H300" s="219"/>
      <c r="I300" s="169" t="s">
        <v>1469</v>
      </c>
      <c r="J300" s="169" t="s">
        <v>1471</v>
      </c>
      <c r="K300" s="169" t="s">
        <v>2428</v>
      </c>
      <c r="L300" s="174">
        <v>45161.512499999997</v>
      </c>
      <c r="M300" s="171">
        <v>45161</v>
      </c>
      <c r="N300" s="177">
        <v>0.51249999999708962</v>
      </c>
      <c r="O300" s="169" t="s">
        <v>1499</v>
      </c>
      <c r="P300" s="208">
        <f>'2023 Thawed mass'!E239</f>
        <v>110.07</v>
      </c>
      <c r="Q300" s="214">
        <v>62.59</v>
      </c>
      <c r="R300" s="247"/>
      <c r="S300" s="202">
        <v>39.909999999999997</v>
      </c>
      <c r="T300" s="247"/>
      <c r="U300" s="219"/>
      <c r="V300" s="219"/>
      <c r="W300" s="219"/>
      <c r="X300" s="219"/>
      <c r="Y300" s="219"/>
      <c r="Z300" s="219"/>
      <c r="AA300" s="219"/>
      <c r="AB300" s="219"/>
      <c r="AC300" s="219"/>
    </row>
    <row r="301" spans="1:29" x14ac:dyDescent="0.3">
      <c r="A301" s="219"/>
      <c r="B301" s="169" t="s">
        <v>994</v>
      </c>
      <c r="C301" s="169" t="s">
        <v>2412</v>
      </c>
      <c r="D301" s="169" t="s">
        <v>1059</v>
      </c>
      <c r="E301" s="169" t="s">
        <v>1060</v>
      </c>
      <c r="F301" s="219"/>
      <c r="G301" s="174">
        <v>45160.587500000001</v>
      </c>
      <c r="H301" s="219"/>
      <c r="I301" s="169" t="s">
        <v>1472</v>
      </c>
      <c r="J301" s="169" t="s">
        <v>1474</v>
      </c>
      <c r="K301" s="169" t="s">
        <v>2428</v>
      </c>
      <c r="L301" s="174">
        <v>45161.563888888886</v>
      </c>
      <c r="M301" s="171">
        <v>45161</v>
      </c>
      <c r="N301" s="177">
        <v>0.56388888888614019</v>
      </c>
      <c r="O301" s="169" t="s">
        <v>1500</v>
      </c>
      <c r="P301" s="208">
        <f>'2023 Thawed mass'!E240</f>
        <v>306.64999999999998</v>
      </c>
      <c r="Q301" s="214">
        <v>189.35</v>
      </c>
      <c r="R301" s="247"/>
      <c r="S301" s="202">
        <v>39.950000000000003</v>
      </c>
      <c r="T301" s="247"/>
      <c r="U301" s="219"/>
      <c r="V301" s="219"/>
      <c r="W301" s="219"/>
      <c r="X301" s="219"/>
      <c r="Y301" s="219"/>
      <c r="Z301" s="219"/>
      <c r="AA301" s="219"/>
      <c r="AB301" s="219"/>
      <c r="AC301" s="219"/>
    </row>
    <row r="302" spans="1:29" x14ac:dyDescent="0.3">
      <c r="A302" s="219"/>
      <c r="B302" s="169" t="s">
        <v>994</v>
      </c>
      <c r="C302" s="169" t="s">
        <v>2412</v>
      </c>
      <c r="D302" s="169" t="s">
        <v>1059</v>
      </c>
      <c r="E302" s="169" t="s">
        <v>1060</v>
      </c>
      <c r="F302" s="219"/>
      <c r="G302" s="174">
        <v>45160.587500000001</v>
      </c>
      <c r="H302" s="219"/>
      <c r="I302" s="169" t="s">
        <v>1475</v>
      </c>
      <c r="J302" s="169" t="s">
        <v>1477</v>
      </c>
      <c r="K302" s="169" t="s">
        <v>2428</v>
      </c>
      <c r="L302" s="174">
        <v>45161.563888888886</v>
      </c>
      <c r="M302" s="171">
        <v>45161</v>
      </c>
      <c r="N302" s="177">
        <v>0.56388888888614019</v>
      </c>
      <c r="O302" s="169" t="s">
        <v>1501</v>
      </c>
      <c r="P302" s="208">
        <f>'2023 Thawed mass'!E241</f>
        <v>74.39</v>
      </c>
      <c r="Q302" s="214">
        <v>39.49</v>
      </c>
      <c r="R302" s="247"/>
      <c r="S302" s="202">
        <v>35.78</v>
      </c>
      <c r="T302" s="247"/>
      <c r="U302" s="219"/>
      <c r="V302" s="219"/>
      <c r="W302" s="219"/>
      <c r="X302" s="219"/>
      <c r="Y302" s="219"/>
      <c r="Z302" s="219"/>
      <c r="AA302" s="219"/>
      <c r="AB302" s="219"/>
      <c r="AC302" s="219"/>
    </row>
    <row r="303" spans="1:29" x14ac:dyDescent="0.3">
      <c r="A303" s="219"/>
      <c r="B303" s="169" t="s">
        <v>994</v>
      </c>
      <c r="C303" s="169" t="s">
        <v>2412</v>
      </c>
      <c r="D303" s="169" t="s">
        <v>1059</v>
      </c>
      <c r="E303" s="169" t="s">
        <v>1060</v>
      </c>
      <c r="F303" s="220"/>
      <c r="G303" s="174">
        <v>45160.587500000001</v>
      </c>
      <c r="H303" s="220"/>
      <c r="I303" s="169" t="s">
        <v>1478</v>
      </c>
      <c r="J303" s="169" t="s">
        <v>1480</v>
      </c>
      <c r="K303" s="169" t="s">
        <v>2428</v>
      </c>
      <c r="L303" s="174">
        <v>45161.594444444447</v>
      </c>
      <c r="M303" s="171">
        <v>45161</v>
      </c>
      <c r="N303" s="177">
        <v>0.59444444444670808</v>
      </c>
      <c r="O303" s="169" t="s">
        <v>1502</v>
      </c>
      <c r="P303" s="208">
        <f>'2023 Thawed mass'!E242</f>
        <v>98.58</v>
      </c>
      <c r="Q303" s="214">
        <v>58.42</v>
      </c>
      <c r="R303" s="247"/>
      <c r="S303" s="202">
        <v>39.72</v>
      </c>
      <c r="T303" s="247"/>
      <c r="U303" s="220"/>
      <c r="V303" s="220"/>
      <c r="W303" s="220"/>
      <c r="X303" s="220"/>
      <c r="Y303" s="220"/>
      <c r="Z303" s="220"/>
      <c r="AA303" s="220"/>
      <c r="AB303" s="220"/>
      <c r="AC303" s="220"/>
    </row>
    <row r="304" spans="1:29" x14ac:dyDescent="0.3">
      <c r="A304" s="267">
        <v>25</v>
      </c>
      <c r="B304" s="169" t="s">
        <v>994</v>
      </c>
      <c r="C304" s="169" t="s">
        <v>2403</v>
      </c>
      <c r="D304" s="169" t="s">
        <v>995</v>
      </c>
      <c r="E304" s="169" t="s">
        <v>996</v>
      </c>
      <c r="F304" s="242" t="s">
        <v>997</v>
      </c>
      <c r="G304" s="174">
        <v>45159.548611111109</v>
      </c>
      <c r="H304" s="242" t="str">
        <f>'2023 LDW fish'!R303</f>
        <v>L2368072-13</v>
      </c>
      <c r="I304" s="169" t="s">
        <v>998</v>
      </c>
      <c r="J304" s="169" t="s">
        <v>1000</v>
      </c>
      <c r="K304" s="169" t="s">
        <v>2428</v>
      </c>
      <c r="L304" s="174">
        <v>45159.548611111109</v>
      </c>
      <c r="M304" s="171">
        <v>45159</v>
      </c>
      <c r="N304" s="177">
        <v>0.54861111110949423</v>
      </c>
      <c r="O304" s="169" t="s">
        <v>999</v>
      </c>
      <c r="P304" s="208">
        <f>'2023 Thawed mass'!E243</f>
        <v>78.900000000000006</v>
      </c>
      <c r="Q304" s="215">
        <v>18.23</v>
      </c>
      <c r="R304" s="265">
        <f>MIN(Q304:Q313)</f>
        <v>18.23</v>
      </c>
      <c r="S304" s="202">
        <v>17.86</v>
      </c>
      <c r="T304" s="246">
        <f t="shared" ref="T304" si="2">SUM(S304:S313)</f>
        <v>181.78</v>
      </c>
      <c r="U304" s="242" t="str">
        <f>IF(T304&gt;=$U$1,"Yes","No")</f>
        <v>Yes</v>
      </c>
      <c r="V304" s="242"/>
      <c r="W304" s="242">
        <v>20.49</v>
      </c>
      <c r="X304" s="242">
        <v>5.53</v>
      </c>
      <c r="Y304" s="231" t="s">
        <v>2448</v>
      </c>
      <c r="Z304" s="242" t="s">
        <v>2448</v>
      </c>
      <c r="AA304" s="242">
        <v>145.19999999999999</v>
      </c>
      <c r="AB304" s="243" t="s">
        <v>2448</v>
      </c>
      <c r="AC304" s="242">
        <v>0</v>
      </c>
    </row>
    <row r="305" spans="1:29" x14ac:dyDescent="0.3">
      <c r="A305" s="219"/>
      <c r="B305" s="169" t="s">
        <v>994</v>
      </c>
      <c r="C305" s="169" t="s">
        <v>2403</v>
      </c>
      <c r="D305" s="169" t="s">
        <v>995</v>
      </c>
      <c r="E305" s="169" t="s">
        <v>996</v>
      </c>
      <c r="F305" s="219"/>
      <c r="G305" s="174">
        <v>45159.548611111109</v>
      </c>
      <c r="H305" s="219"/>
      <c r="I305" s="169" t="s">
        <v>1001</v>
      </c>
      <c r="J305" s="169" t="s">
        <v>1003</v>
      </c>
      <c r="K305" s="169" t="s">
        <v>2428</v>
      </c>
      <c r="L305" s="174">
        <v>45159.548611111109</v>
      </c>
      <c r="M305" s="171">
        <v>45159</v>
      </c>
      <c r="N305" s="177">
        <v>0.54861111110949423</v>
      </c>
      <c r="O305" s="169" t="s">
        <v>1002</v>
      </c>
      <c r="P305" s="208">
        <f>'2023 Thawed mass'!E244</f>
        <v>212.83</v>
      </c>
      <c r="Q305" s="214">
        <v>55.84</v>
      </c>
      <c r="R305" s="247"/>
      <c r="S305" s="202">
        <v>18.32</v>
      </c>
      <c r="T305" s="247"/>
      <c r="U305" s="219"/>
      <c r="V305" s="219"/>
      <c r="W305" s="219"/>
      <c r="X305" s="219"/>
      <c r="Y305" s="219"/>
      <c r="Z305" s="219"/>
      <c r="AA305" s="219"/>
      <c r="AB305" s="219"/>
      <c r="AC305" s="219"/>
    </row>
    <row r="306" spans="1:29" x14ac:dyDescent="0.3">
      <c r="A306" s="219"/>
      <c r="B306" s="169" t="s">
        <v>994</v>
      </c>
      <c r="C306" s="169" t="s">
        <v>2403</v>
      </c>
      <c r="D306" s="169" t="s">
        <v>995</v>
      </c>
      <c r="E306" s="169" t="s">
        <v>996</v>
      </c>
      <c r="F306" s="219"/>
      <c r="G306" s="174">
        <v>45159.548611111109</v>
      </c>
      <c r="H306" s="219"/>
      <c r="I306" s="169" t="s">
        <v>1004</v>
      </c>
      <c r="J306" s="169" t="s">
        <v>1006</v>
      </c>
      <c r="K306" s="169" t="s">
        <v>2428</v>
      </c>
      <c r="L306" s="174">
        <v>45159.584722222222</v>
      </c>
      <c r="M306" s="171">
        <v>45159</v>
      </c>
      <c r="N306" s="177">
        <v>0.58472222222189885</v>
      </c>
      <c r="O306" s="169" t="s">
        <v>1005</v>
      </c>
      <c r="P306" s="208">
        <f>'2023 Thawed mass'!E245</f>
        <v>77.459999999999994</v>
      </c>
      <c r="Q306" s="214">
        <v>22.39</v>
      </c>
      <c r="R306" s="247"/>
      <c r="S306" s="202">
        <v>18.149999999999999</v>
      </c>
      <c r="T306" s="247"/>
      <c r="U306" s="219"/>
      <c r="V306" s="219"/>
      <c r="W306" s="219"/>
      <c r="X306" s="219"/>
      <c r="Y306" s="219"/>
      <c r="Z306" s="219"/>
      <c r="AA306" s="219"/>
      <c r="AB306" s="219"/>
      <c r="AC306" s="219"/>
    </row>
    <row r="307" spans="1:29" x14ac:dyDescent="0.3">
      <c r="A307" s="219"/>
      <c r="B307" s="169" t="s">
        <v>994</v>
      </c>
      <c r="C307" s="169" t="s">
        <v>2403</v>
      </c>
      <c r="D307" s="169" t="s">
        <v>995</v>
      </c>
      <c r="E307" s="169" t="s">
        <v>996</v>
      </c>
      <c r="F307" s="219"/>
      <c r="G307" s="174">
        <v>45159.548611111109</v>
      </c>
      <c r="H307" s="219"/>
      <c r="I307" s="169" t="s">
        <v>1007</v>
      </c>
      <c r="J307" s="169" t="s">
        <v>1009</v>
      </c>
      <c r="K307" s="169" t="s">
        <v>2428</v>
      </c>
      <c r="L307" s="174">
        <v>45159.584722222222</v>
      </c>
      <c r="M307" s="171">
        <v>45159</v>
      </c>
      <c r="N307" s="177">
        <v>0.58472222222189885</v>
      </c>
      <c r="O307" s="169" t="s">
        <v>1008</v>
      </c>
      <c r="P307" s="208">
        <f>'2023 Thawed mass'!E246</f>
        <v>114.48</v>
      </c>
      <c r="Q307" s="214">
        <v>33.06</v>
      </c>
      <c r="R307" s="247"/>
      <c r="S307" s="202">
        <v>18.22</v>
      </c>
      <c r="T307" s="247"/>
      <c r="U307" s="219"/>
      <c r="V307" s="219"/>
      <c r="W307" s="219"/>
      <c r="X307" s="219"/>
      <c r="Y307" s="219"/>
      <c r="Z307" s="219"/>
      <c r="AA307" s="219"/>
      <c r="AB307" s="219"/>
      <c r="AC307" s="219"/>
    </row>
    <row r="308" spans="1:29" x14ac:dyDescent="0.3">
      <c r="A308" s="219"/>
      <c r="B308" s="169" t="s">
        <v>994</v>
      </c>
      <c r="C308" s="169" t="s">
        <v>2403</v>
      </c>
      <c r="D308" s="169" t="s">
        <v>995</v>
      </c>
      <c r="E308" s="169" t="s">
        <v>996</v>
      </c>
      <c r="F308" s="219"/>
      <c r="G308" s="174">
        <v>45159.548611111109</v>
      </c>
      <c r="H308" s="219"/>
      <c r="I308" s="169" t="s">
        <v>1010</v>
      </c>
      <c r="J308" s="169" t="s">
        <v>1012</v>
      </c>
      <c r="K308" s="169" t="s">
        <v>2428</v>
      </c>
      <c r="L308" s="174">
        <v>45159.584722222222</v>
      </c>
      <c r="M308" s="171">
        <v>45159</v>
      </c>
      <c r="N308" s="177">
        <v>0.58472222222189885</v>
      </c>
      <c r="O308" s="169" t="s">
        <v>1011</v>
      </c>
      <c r="P308" s="208">
        <f>'2023 Thawed mass'!E247</f>
        <v>233.84</v>
      </c>
      <c r="Q308" s="214">
        <v>56.36</v>
      </c>
      <c r="R308" s="247"/>
      <c r="S308" s="202">
        <v>18.28</v>
      </c>
      <c r="T308" s="247"/>
      <c r="U308" s="219"/>
      <c r="V308" s="219"/>
      <c r="W308" s="219"/>
      <c r="X308" s="219"/>
      <c r="Y308" s="219"/>
      <c r="Z308" s="219"/>
      <c r="AA308" s="219"/>
      <c r="AB308" s="219"/>
      <c r="AC308" s="219"/>
    </row>
    <row r="309" spans="1:29" x14ac:dyDescent="0.3">
      <c r="A309" s="219"/>
      <c r="B309" s="169" t="s">
        <v>994</v>
      </c>
      <c r="C309" s="169" t="s">
        <v>2403</v>
      </c>
      <c r="D309" s="169" t="s">
        <v>995</v>
      </c>
      <c r="E309" s="169" t="s">
        <v>996</v>
      </c>
      <c r="F309" s="219"/>
      <c r="G309" s="174">
        <v>45159.548611111109</v>
      </c>
      <c r="H309" s="219"/>
      <c r="I309" s="169" t="s">
        <v>1013</v>
      </c>
      <c r="J309" s="169" t="s">
        <v>1015</v>
      </c>
      <c r="K309" s="169" t="s">
        <v>2428</v>
      </c>
      <c r="L309" s="174">
        <v>45159.584722222222</v>
      </c>
      <c r="M309" s="171">
        <v>45159</v>
      </c>
      <c r="N309" s="177">
        <v>0.58472222222189885</v>
      </c>
      <c r="O309" s="169" t="s">
        <v>1014</v>
      </c>
      <c r="P309" s="208">
        <f>'2023 Thawed mass'!E248</f>
        <v>93.03</v>
      </c>
      <c r="Q309" s="214">
        <v>23.84</v>
      </c>
      <c r="R309" s="247"/>
      <c r="S309" s="202">
        <v>18.16</v>
      </c>
      <c r="T309" s="247"/>
      <c r="U309" s="219"/>
      <c r="V309" s="219"/>
      <c r="W309" s="219"/>
      <c r="X309" s="219"/>
      <c r="Y309" s="219"/>
      <c r="Z309" s="219"/>
      <c r="AA309" s="219"/>
      <c r="AB309" s="219"/>
      <c r="AC309" s="219"/>
    </row>
    <row r="310" spans="1:29" x14ac:dyDescent="0.3">
      <c r="A310" s="219"/>
      <c r="B310" s="169" t="s">
        <v>994</v>
      </c>
      <c r="C310" s="169" t="s">
        <v>2403</v>
      </c>
      <c r="D310" s="169" t="s">
        <v>995</v>
      </c>
      <c r="E310" s="169" t="s">
        <v>996</v>
      </c>
      <c r="F310" s="219"/>
      <c r="G310" s="174">
        <v>45159.548611111109</v>
      </c>
      <c r="H310" s="219"/>
      <c r="I310" s="169" t="s">
        <v>1016</v>
      </c>
      <c r="J310" s="169" t="s">
        <v>1018</v>
      </c>
      <c r="K310" s="169" t="s">
        <v>2428</v>
      </c>
      <c r="L310" s="174">
        <v>45160.439583333333</v>
      </c>
      <c r="M310" s="171">
        <v>45160</v>
      </c>
      <c r="N310" s="177">
        <v>0.43958333333284827</v>
      </c>
      <c r="O310" s="169" t="s">
        <v>1017</v>
      </c>
      <c r="P310" s="208">
        <f>'2023 Thawed mass'!E249</f>
        <v>230.22</v>
      </c>
      <c r="Q310" s="214">
        <v>68.56</v>
      </c>
      <c r="R310" s="247"/>
      <c r="S310" s="202">
        <v>18.170000000000002</v>
      </c>
      <c r="T310" s="247"/>
      <c r="U310" s="219"/>
      <c r="V310" s="219"/>
      <c r="W310" s="219"/>
      <c r="X310" s="219"/>
      <c r="Y310" s="219"/>
      <c r="Z310" s="219"/>
      <c r="AA310" s="219"/>
      <c r="AB310" s="219"/>
      <c r="AC310" s="219"/>
    </row>
    <row r="311" spans="1:29" x14ac:dyDescent="0.3">
      <c r="A311" s="219"/>
      <c r="B311" s="169" t="s">
        <v>994</v>
      </c>
      <c r="C311" s="169" t="s">
        <v>2403</v>
      </c>
      <c r="D311" s="169" t="s">
        <v>995</v>
      </c>
      <c r="E311" s="169" t="s">
        <v>996</v>
      </c>
      <c r="F311" s="219"/>
      <c r="G311" s="174">
        <v>45159.548611111109</v>
      </c>
      <c r="H311" s="219"/>
      <c r="I311" s="169" t="s">
        <v>1019</v>
      </c>
      <c r="J311" s="169" t="s">
        <v>1021</v>
      </c>
      <c r="K311" s="169" t="s">
        <v>2428</v>
      </c>
      <c r="L311" s="174">
        <v>45160.493055555555</v>
      </c>
      <c r="M311" s="171">
        <v>45160</v>
      </c>
      <c r="N311" s="177">
        <v>0.49305555555474712</v>
      </c>
      <c r="O311" s="169" t="s">
        <v>1020</v>
      </c>
      <c r="P311" s="208">
        <f>'2023 Thawed mass'!E250</f>
        <v>131.63999999999999</v>
      </c>
      <c r="Q311" s="214">
        <v>32.96</v>
      </c>
      <c r="R311" s="247"/>
      <c r="S311" s="202">
        <v>18.329999999999998</v>
      </c>
      <c r="T311" s="247"/>
      <c r="U311" s="219"/>
      <c r="V311" s="219"/>
      <c r="W311" s="219"/>
      <c r="X311" s="219"/>
      <c r="Y311" s="219"/>
      <c r="Z311" s="219"/>
      <c r="AA311" s="219"/>
      <c r="AB311" s="219"/>
      <c r="AC311" s="219"/>
    </row>
    <row r="312" spans="1:29" x14ac:dyDescent="0.3">
      <c r="A312" s="219"/>
      <c r="B312" s="169" t="s">
        <v>994</v>
      </c>
      <c r="C312" s="169" t="s">
        <v>2403</v>
      </c>
      <c r="D312" s="169" t="s">
        <v>995</v>
      </c>
      <c r="E312" s="169" t="s">
        <v>996</v>
      </c>
      <c r="F312" s="219"/>
      <c r="G312" s="174">
        <v>45159.548611111109</v>
      </c>
      <c r="H312" s="219"/>
      <c r="I312" s="169" t="s">
        <v>1022</v>
      </c>
      <c r="J312" s="169" t="s">
        <v>1024</v>
      </c>
      <c r="K312" s="169" t="s">
        <v>2428</v>
      </c>
      <c r="L312" s="174">
        <v>45160.493055555555</v>
      </c>
      <c r="M312" s="171">
        <v>45160</v>
      </c>
      <c r="N312" s="177">
        <v>0.49305555555474712</v>
      </c>
      <c r="O312" s="169" t="s">
        <v>1023</v>
      </c>
      <c r="P312" s="208">
        <f>'2023 Thawed mass'!E251</f>
        <v>102.16</v>
      </c>
      <c r="Q312" s="214">
        <v>19.850000000000001</v>
      </c>
      <c r="R312" s="247"/>
      <c r="S312" s="202">
        <v>18.07</v>
      </c>
      <c r="T312" s="247"/>
      <c r="U312" s="219"/>
      <c r="V312" s="219"/>
      <c r="W312" s="219"/>
      <c r="X312" s="219"/>
      <c r="Y312" s="219"/>
      <c r="Z312" s="219"/>
      <c r="AA312" s="219"/>
      <c r="AB312" s="219"/>
      <c r="AC312" s="219"/>
    </row>
    <row r="313" spans="1:29" x14ac:dyDescent="0.3">
      <c r="A313" s="219"/>
      <c r="B313" s="169" t="s">
        <v>994</v>
      </c>
      <c r="C313" s="169" t="s">
        <v>2403</v>
      </c>
      <c r="D313" s="169" t="s">
        <v>995</v>
      </c>
      <c r="E313" s="169" t="s">
        <v>996</v>
      </c>
      <c r="F313" s="220"/>
      <c r="G313" s="174">
        <v>45159.548611111109</v>
      </c>
      <c r="H313" s="220"/>
      <c r="I313" s="169" t="s">
        <v>1025</v>
      </c>
      <c r="J313" s="169" t="s">
        <v>1027</v>
      </c>
      <c r="K313" s="169" t="s">
        <v>2428</v>
      </c>
      <c r="L313" s="174">
        <v>45160.493055555555</v>
      </c>
      <c r="M313" s="171">
        <v>45160</v>
      </c>
      <c r="N313" s="177">
        <v>0.49305555555474712</v>
      </c>
      <c r="O313" s="169" t="s">
        <v>1026</v>
      </c>
      <c r="P313" s="208">
        <f>'2023 Thawed mass'!E252</f>
        <v>135.24</v>
      </c>
      <c r="Q313" s="214">
        <v>32.75</v>
      </c>
      <c r="R313" s="247"/>
      <c r="S313" s="202">
        <v>18.22</v>
      </c>
      <c r="T313" s="247"/>
      <c r="U313" s="220"/>
      <c r="V313" s="220"/>
      <c r="W313" s="220"/>
      <c r="X313" s="220"/>
      <c r="Y313" s="220"/>
      <c r="Z313" s="220"/>
      <c r="AA313" s="220"/>
      <c r="AB313" s="220"/>
      <c r="AC313" s="220"/>
    </row>
    <row r="314" spans="1:29" x14ac:dyDescent="0.3">
      <c r="A314" s="267">
        <v>26</v>
      </c>
      <c r="B314" s="169" t="s">
        <v>994</v>
      </c>
      <c r="C314" s="169" t="s">
        <v>2403</v>
      </c>
      <c r="D314" s="169" t="s">
        <v>1059</v>
      </c>
      <c r="E314" s="169" t="s">
        <v>1060</v>
      </c>
      <c r="F314" s="261" t="s">
        <v>1061</v>
      </c>
      <c r="G314" s="174">
        <v>45159.548611111109</v>
      </c>
      <c r="H314" s="242" t="str">
        <f>'2023 LDW fish'!R313</f>
        <v>L2368072-14</v>
      </c>
      <c r="I314" s="169" t="s">
        <v>998</v>
      </c>
      <c r="J314" s="169" t="s">
        <v>1000</v>
      </c>
      <c r="K314" s="169" t="s">
        <v>2428</v>
      </c>
      <c r="L314" s="174">
        <v>45159.548611111109</v>
      </c>
      <c r="M314" s="171">
        <v>45159</v>
      </c>
      <c r="N314" s="177">
        <v>0.54861111110949423</v>
      </c>
      <c r="O314" s="169" t="s">
        <v>1062</v>
      </c>
      <c r="P314" s="208">
        <f>'2023 Thawed mass'!E243</f>
        <v>78.900000000000006</v>
      </c>
      <c r="Q314" s="215">
        <v>54.06</v>
      </c>
      <c r="R314" s="265">
        <f>MIN(Q314:Q323)</f>
        <v>48.15</v>
      </c>
      <c r="S314" s="202">
        <v>48.18</v>
      </c>
      <c r="T314" s="246">
        <f t="shared" ref="T314" si="3">SUM(S314:S323)</f>
        <v>460.87</v>
      </c>
      <c r="U314" s="242" t="str">
        <f>IF(T314&gt;=$U$1+20,"Yes","No")</f>
        <v>Yes</v>
      </c>
      <c r="V314" s="251" t="s">
        <v>2462</v>
      </c>
      <c r="W314" s="242">
        <v>41.32</v>
      </c>
      <c r="X314" s="242">
        <v>5.6</v>
      </c>
      <c r="Y314" s="231" t="s">
        <v>2448</v>
      </c>
      <c r="Z314" s="242" t="s">
        <v>2448</v>
      </c>
      <c r="AA314" s="242">
        <v>403.84</v>
      </c>
      <c r="AB314" s="243" t="s">
        <v>2448</v>
      </c>
      <c r="AC314" s="242">
        <v>0</v>
      </c>
    </row>
    <row r="315" spans="1:29" x14ac:dyDescent="0.3">
      <c r="A315" s="219"/>
      <c r="B315" s="169" t="s">
        <v>994</v>
      </c>
      <c r="C315" s="169" t="s">
        <v>2403</v>
      </c>
      <c r="D315" s="169" t="s">
        <v>1059</v>
      </c>
      <c r="E315" s="169" t="s">
        <v>1060</v>
      </c>
      <c r="F315" s="252"/>
      <c r="G315" s="174">
        <v>45159.548611111109</v>
      </c>
      <c r="H315" s="219"/>
      <c r="I315" s="169" t="s">
        <v>1001</v>
      </c>
      <c r="J315" s="169" t="s">
        <v>1003</v>
      </c>
      <c r="K315" s="169" t="s">
        <v>2428</v>
      </c>
      <c r="L315" s="174">
        <v>45159.548611111109</v>
      </c>
      <c r="M315" s="171">
        <v>45159</v>
      </c>
      <c r="N315" s="177">
        <v>0.54861111110949423</v>
      </c>
      <c r="O315" s="169" t="s">
        <v>1063</v>
      </c>
      <c r="P315" s="208">
        <f>'2023 Thawed mass'!E244</f>
        <v>212.83</v>
      </c>
      <c r="Q315" s="214">
        <v>144.52000000000001</v>
      </c>
      <c r="R315" s="247"/>
      <c r="S315" s="202">
        <v>48.19</v>
      </c>
      <c r="T315" s="247"/>
      <c r="U315" s="219"/>
      <c r="V315" s="252"/>
      <c r="W315" s="219"/>
      <c r="X315" s="219"/>
      <c r="Y315" s="219"/>
      <c r="Z315" s="219"/>
      <c r="AA315" s="219"/>
      <c r="AB315" s="219"/>
      <c r="AC315" s="219"/>
    </row>
    <row r="316" spans="1:29" x14ac:dyDescent="0.3">
      <c r="A316" s="219"/>
      <c r="B316" s="169" t="s">
        <v>994</v>
      </c>
      <c r="C316" s="169" t="s">
        <v>2403</v>
      </c>
      <c r="D316" s="169" t="s">
        <v>1059</v>
      </c>
      <c r="E316" s="169" t="s">
        <v>1060</v>
      </c>
      <c r="F316" s="252"/>
      <c r="G316" s="174">
        <v>45159.548611111109</v>
      </c>
      <c r="H316" s="219"/>
      <c r="I316" s="169" t="s">
        <v>1004</v>
      </c>
      <c r="J316" s="169" t="s">
        <v>1006</v>
      </c>
      <c r="K316" s="169" t="s">
        <v>2428</v>
      </c>
      <c r="L316" s="174">
        <v>45159.584722222222</v>
      </c>
      <c r="M316" s="171">
        <v>45159</v>
      </c>
      <c r="N316" s="177">
        <v>0.58472222222189885</v>
      </c>
      <c r="O316" s="169" t="s">
        <v>1064</v>
      </c>
      <c r="P316" s="208">
        <f>'2023 Thawed mass'!E245</f>
        <v>77.459999999999994</v>
      </c>
      <c r="Q316" s="214">
        <v>48.15</v>
      </c>
      <c r="R316" s="247"/>
      <c r="S316" s="202">
        <v>47.81</v>
      </c>
      <c r="T316" s="247"/>
      <c r="U316" s="219"/>
      <c r="V316" s="252"/>
      <c r="W316" s="219"/>
      <c r="X316" s="219"/>
      <c r="Y316" s="219"/>
      <c r="Z316" s="219"/>
      <c r="AA316" s="219"/>
      <c r="AB316" s="219"/>
      <c r="AC316" s="219"/>
    </row>
    <row r="317" spans="1:29" x14ac:dyDescent="0.3">
      <c r="A317" s="219"/>
      <c r="B317" s="169" t="s">
        <v>994</v>
      </c>
      <c r="C317" s="169" t="s">
        <v>2403</v>
      </c>
      <c r="D317" s="169" t="s">
        <v>1059</v>
      </c>
      <c r="E317" s="169" t="s">
        <v>1060</v>
      </c>
      <c r="F317" s="252"/>
      <c r="G317" s="174">
        <v>45159.548611111109</v>
      </c>
      <c r="H317" s="219"/>
      <c r="I317" s="169" t="s">
        <v>1007</v>
      </c>
      <c r="J317" s="169" t="s">
        <v>1009</v>
      </c>
      <c r="K317" s="169" t="s">
        <v>2428</v>
      </c>
      <c r="L317" s="174">
        <v>45159.584722222222</v>
      </c>
      <c r="M317" s="171">
        <v>45159</v>
      </c>
      <c r="N317" s="177">
        <v>0.58472222222189885</v>
      </c>
      <c r="O317" s="169" t="s">
        <v>1065</v>
      </c>
      <c r="P317" s="208">
        <f>'2023 Thawed mass'!E246</f>
        <v>114.48</v>
      </c>
      <c r="Q317" s="214">
        <v>69.790000000000006</v>
      </c>
      <c r="R317" s="247"/>
      <c r="S317" s="202">
        <v>48.06</v>
      </c>
      <c r="T317" s="247"/>
      <c r="U317" s="219"/>
      <c r="V317" s="252"/>
      <c r="W317" s="219"/>
      <c r="X317" s="219"/>
      <c r="Y317" s="219"/>
      <c r="Z317" s="219"/>
      <c r="AA317" s="219"/>
      <c r="AB317" s="219"/>
      <c r="AC317" s="219"/>
    </row>
    <row r="318" spans="1:29" x14ac:dyDescent="0.3">
      <c r="A318" s="219"/>
      <c r="B318" s="169" t="s">
        <v>994</v>
      </c>
      <c r="C318" s="169" t="s">
        <v>2403</v>
      </c>
      <c r="D318" s="169" t="s">
        <v>1059</v>
      </c>
      <c r="E318" s="169" t="s">
        <v>1060</v>
      </c>
      <c r="F318" s="252"/>
      <c r="G318" s="174">
        <v>45159.548611111109</v>
      </c>
      <c r="H318" s="219"/>
      <c r="I318" s="169" t="s">
        <v>1010</v>
      </c>
      <c r="J318" s="169" t="s">
        <v>1012</v>
      </c>
      <c r="K318" s="169" t="s">
        <v>2428</v>
      </c>
      <c r="L318" s="174">
        <v>45159.584722222222</v>
      </c>
      <c r="M318" s="171">
        <v>45159</v>
      </c>
      <c r="N318" s="177">
        <v>0.58472222222189885</v>
      </c>
      <c r="O318" s="169" t="s">
        <v>1066</v>
      </c>
      <c r="P318" s="208">
        <f>'2023 Thawed mass'!E247</f>
        <v>233.84</v>
      </c>
      <c r="Q318" s="214">
        <v>156.74</v>
      </c>
      <c r="R318" s="247"/>
      <c r="S318" s="202">
        <v>27.84</v>
      </c>
      <c r="T318" s="247"/>
      <c r="U318" s="219"/>
      <c r="V318" s="252"/>
      <c r="W318" s="219"/>
      <c r="X318" s="219"/>
      <c r="Y318" s="219"/>
      <c r="Z318" s="219"/>
      <c r="AA318" s="219"/>
      <c r="AB318" s="219"/>
      <c r="AC318" s="219"/>
    </row>
    <row r="319" spans="1:29" x14ac:dyDescent="0.3">
      <c r="A319" s="219"/>
      <c r="B319" s="169" t="s">
        <v>994</v>
      </c>
      <c r="C319" s="169" t="s">
        <v>2403</v>
      </c>
      <c r="D319" s="169" t="s">
        <v>1059</v>
      </c>
      <c r="E319" s="169" t="s">
        <v>1060</v>
      </c>
      <c r="F319" s="252"/>
      <c r="G319" s="174">
        <v>45159.548611111109</v>
      </c>
      <c r="H319" s="219"/>
      <c r="I319" s="169" t="s">
        <v>1013</v>
      </c>
      <c r="J319" s="169" t="s">
        <v>1015</v>
      </c>
      <c r="K319" s="169" t="s">
        <v>2428</v>
      </c>
      <c r="L319" s="174">
        <v>45159.584722222222</v>
      </c>
      <c r="M319" s="171">
        <v>45159</v>
      </c>
      <c r="N319" s="177">
        <v>0.58472222222189885</v>
      </c>
      <c r="O319" s="169" t="s">
        <v>1067</v>
      </c>
      <c r="P319" s="208">
        <f>'2023 Thawed mass'!E248</f>
        <v>93.03</v>
      </c>
      <c r="Q319" s="214">
        <v>59.23</v>
      </c>
      <c r="R319" s="247"/>
      <c r="S319" s="202">
        <v>48.21</v>
      </c>
      <c r="T319" s="247"/>
      <c r="U319" s="219"/>
      <c r="V319" s="252"/>
      <c r="W319" s="219"/>
      <c r="X319" s="219"/>
      <c r="Y319" s="219"/>
      <c r="Z319" s="219"/>
      <c r="AA319" s="219"/>
      <c r="AB319" s="219"/>
      <c r="AC319" s="219"/>
    </row>
    <row r="320" spans="1:29" x14ac:dyDescent="0.3">
      <c r="A320" s="219"/>
      <c r="B320" s="169" t="s">
        <v>994</v>
      </c>
      <c r="C320" s="169" t="s">
        <v>2403</v>
      </c>
      <c r="D320" s="169" t="s">
        <v>1059</v>
      </c>
      <c r="E320" s="169" t="s">
        <v>1060</v>
      </c>
      <c r="F320" s="252"/>
      <c r="G320" s="174">
        <v>45159.548611111109</v>
      </c>
      <c r="H320" s="219"/>
      <c r="I320" s="169" t="s">
        <v>1016</v>
      </c>
      <c r="J320" s="169" t="s">
        <v>1018</v>
      </c>
      <c r="K320" s="169" t="s">
        <v>2428</v>
      </c>
      <c r="L320" s="174">
        <v>45160.439583333333</v>
      </c>
      <c r="M320" s="171">
        <v>45160</v>
      </c>
      <c r="N320" s="177">
        <v>0.43958333333284827</v>
      </c>
      <c r="O320" s="169" t="s">
        <v>1068</v>
      </c>
      <c r="P320" s="208">
        <f>'2023 Thawed mass'!E249</f>
        <v>230.22</v>
      </c>
      <c r="Q320" s="214">
        <v>154.07</v>
      </c>
      <c r="R320" s="247"/>
      <c r="S320" s="202">
        <v>48.11</v>
      </c>
      <c r="T320" s="247"/>
      <c r="U320" s="219"/>
      <c r="V320" s="252"/>
      <c r="W320" s="219"/>
      <c r="X320" s="219"/>
      <c r="Y320" s="219"/>
      <c r="Z320" s="219"/>
      <c r="AA320" s="219"/>
      <c r="AB320" s="219"/>
      <c r="AC320" s="219"/>
    </row>
    <row r="321" spans="1:29" x14ac:dyDescent="0.3">
      <c r="A321" s="219"/>
      <c r="B321" s="169" t="s">
        <v>994</v>
      </c>
      <c r="C321" s="169" t="s">
        <v>2403</v>
      </c>
      <c r="D321" s="169" t="s">
        <v>1059</v>
      </c>
      <c r="E321" s="169" t="s">
        <v>1060</v>
      </c>
      <c r="F321" s="252"/>
      <c r="G321" s="174">
        <v>45159.548611111109</v>
      </c>
      <c r="H321" s="219"/>
      <c r="I321" s="169" t="s">
        <v>1019</v>
      </c>
      <c r="J321" s="169" t="s">
        <v>1021</v>
      </c>
      <c r="K321" s="169" t="s">
        <v>2428</v>
      </c>
      <c r="L321" s="174">
        <v>45160.493055555555</v>
      </c>
      <c r="M321" s="171">
        <v>45160</v>
      </c>
      <c r="N321" s="177">
        <v>0.49305555555474712</v>
      </c>
      <c r="O321" s="169" t="s">
        <v>1069</v>
      </c>
      <c r="P321" s="208">
        <f>'2023 Thawed mass'!E250</f>
        <v>131.63999999999999</v>
      </c>
      <c r="Q321" s="214">
        <v>87.7</v>
      </c>
      <c r="R321" s="247"/>
      <c r="S321" s="202">
        <v>48.26</v>
      </c>
      <c r="T321" s="247"/>
      <c r="U321" s="219"/>
      <c r="V321" s="252"/>
      <c r="W321" s="219"/>
      <c r="X321" s="219"/>
      <c r="Y321" s="219"/>
      <c r="Z321" s="219"/>
      <c r="AA321" s="219"/>
      <c r="AB321" s="219"/>
      <c r="AC321" s="219"/>
    </row>
    <row r="322" spans="1:29" x14ac:dyDescent="0.3">
      <c r="A322" s="219"/>
      <c r="B322" s="169" t="s">
        <v>994</v>
      </c>
      <c r="C322" s="169" t="s">
        <v>2403</v>
      </c>
      <c r="D322" s="169" t="s">
        <v>1059</v>
      </c>
      <c r="E322" s="169" t="s">
        <v>1060</v>
      </c>
      <c r="F322" s="252"/>
      <c r="G322" s="174">
        <v>45159.548611111109</v>
      </c>
      <c r="H322" s="219"/>
      <c r="I322" s="169" t="s">
        <v>1022</v>
      </c>
      <c r="J322" s="169" t="s">
        <v>1024</v>
      </c>
      <c r="K322" s="169" t="s">
        <v>2428</v>
      </c>
      <c r="L322" s="174">
        <v>45160.493055555555</v>
      </c>
      <c r="M322" s="171">
        <v>45160</v>
      </c>
      <c r="N322" s="177">
        <v>0.49305555555474712</v>
      </c>
      <c r="O322" s="169" t="s">
        <v>1070</v>
      </c>
      <c r="P322" s="208">
        <f>'2023 Thawed mass'!E251</f>
        <v>102.16</v>
      </c>
      <c r="Q322" s="214">
        <v>67.7</v>
      </c>
      <c r="R322" s="247"/>
      <c r="S322" s="202">
        <v>48.24</v>
      </c>
      <c r="T322" s="247"/>
      <c r="U322" s="219"/>
      <c r="V322" s="252"/>
      <c r="W322" s="219"/>
      <c r="X322" s="219"/>
      <c r="Y322" s="219"/>
      <c r="Z322" s="219"/>
      <c r="AA322" s="219"/>
      <c r="AB322" s="219"/>
      <c r="AC322" s="219"/>
    </row>
    <row r="323" spans="1:29" x14ac:dyDescent="0.3">
      <c r="A323" s="219"/>
      <c r="B323" s="169" t="s">
        <v>994</v>
      </c>
      <c r="C323" s="169" t="s">
        <v>2403</v>
      </c>
      <c r="D323" s="169" t="s">
        <v>1059</v>
      </c>
      <c r="E323" s="169" t="s">
        <v>1060</v>
      </c>
      <c r="F323" s="253"/>
      <c r="G323" s="174">
        <v>45159.548611111109</v>
      </c>
      <c r="H323" s="220"/>
      <c r="I323" s="169" t="s">
        <v>1025</v>
      </c>
      <c r="J323" s="169" t="s">
        <v>1027</v>
      </c>
      <c r="K323" s="169" t="s">
        <v>2428</v>
      </c>
      <c r="L323" s="174">
        <v>45160.493055555555</v>
      </c>
      <c r="M323" s="171">
        <v>45160</v>
      </c>
      <c r="N323" s="177">
        <v>0.49305555555474712</v>
      </c>
      <c r="O323" s="169" t="s">
        <v>1071</v>
      </c>
      <c r="P323" s="208">
        <f>'2023 Thawed mass'!E252</f>
        <v>135.24</v>
      </c>
      <c r="Q323" s="214">
        <v>88.65</v>
      </c>
      <c r="R323" s="247"/>
      <c r="S323" s="202">
        <v>47.97</v>
      </c>
      <c r="T323" s="247"/>
      <c r="U323" s="220"/>
      <c r="V323" s="253"/>
      <c r="W323" s="220"/>
      <c r="X323" s="220"/>
      <c r="Y323" s="220"/>
      <c r="Z323" s="220"/>
      <c r="AA323" s="220"/>
      <c r="AB323" s="220"/>
      <c r="AC323" s="220"/>
    </row>
    <row r="324" spans="1:29" x14ac:dyDescent="0.3">
      <c r="A324" s="267">
        <v>27</v>
      </c>
      <c r="B324" s="169" t="s">
        <v>994</v>
      </c>
      <c r="C324" s="169" t="s">
        <v>2404</v>
      </c>
      <c r="D324" s="169" t="s">
        <v>995</v>
      </c>
      <c r="E324" s="169" t="s">
        <v>996</v>
      </c>
      <c r="F324" s="261" t="s">
        <v>1083</v>
      </c>
      <c r="G324" s="174">
        <v>45159.395833333336</v>
      </c>
      <c r="H324" s="242" t="str">
        <f>'2023 LDW fish'!R323</f>
        <v>L2368072-15</v>
      </c>
      <c r="I324" s="169" t="s">
        <v>1084</v>
      </c>
      <c r="J324" s="169" t="s">
        <v>1086</v>
      </c>
      <c r="K324" s="169" t="s">
        <v>2428</v>
      </c>
      <c r="L324" s="174">
        <v>45159.395833333336</v>
      </c>
      <c r="M324" s="171">
        <v>45159</v>
      </c>
      <c r="N324" s="177">
        <v>0.39583333333575865</v>
      </c>
      <c r="O324" s="169" t="s">
        <v>1085</v>
      </c>
      <c r="P324" s="208">
        <f>'2023 Thawed mass'!E253</f>
        <v>161.49</v>
      </c>
      <c r="Q324" s="215">
        <v>43.41</v>
      </c>
      <c r="R324" s="265">
        <f>MIN(Q324:Q333)</f>
        <v>9.35</v>
      </c>
      <c r="S324" s="202">
        <v>9.64</v>
      </c>
      <c r="T324" s="246">
        <f t="shared" ref="T324" si="4">SUM(S324:S333)</f>
        <v>94.919999999999987</v>
      </c>
      <c r="U324" s="242" t="str">
        <f>IF(T324&gt;=$U$1+10,"Yes","No")</f>
        <v>No</v>
      </c>
      <c r="V324" s="251" t="s">
        <v>2456</v>
      </c>
      <c r="W324" s="242">
        <v>20.22</v>
      </c>
      <c r="X324" s="242">
        <v>15.17</v>
      </c>
      <c r="Y324" s="231" t="s">
        <v>2448</v>
      </c>
      <c r="Z324" s="242" t="s">
        <v>2448</v>
      </c>
      <c r="AA324" s="242">
        <v>56.52</v>
      </c>
      <c r="AB324" s="243" t="s">
        <v>2448</v>
      </c>
      <c r="AC324" s="242">
        <v>0</v>
      </c>
    </row>
    <row r="325" spans="1:29" x14ac:dyDescent="0.3">
      <c r="A325" s="219"/>
      <c r="B325" s="169" t="s">
        <v>994</v>
      </c>
      <c r="C325" s="169" t="s">
        <v>2404</v>
      </c>
      <c r="D325" s="169" t="s">
        <v>995</v>
      </c>
      <c r="E325" s="169" t="s">
        <v>996</v>
      </c>
      <c r="F325" s="252"/>
      <c r="G325" s="174">
        <v>45159.395833333336</v>
      </c>
      <c r="H325" s="219"/>
      <c r="I325" s="169" t="s">
        <v>1087</v>
      </c>
      <c r="J325" s="169" t="s">
        <v>1089</v>
      </c>
      <c r="K325" s="169" t="s">
        <v>2428</v>
      </c>
      <c r="L325" s="174">
        <v>45159.496527777781</v>
      </c>
      <c r="M325" s="171">
        <v>45159</v>
      </c>
      <c r="N325" s="177">
        <v>0.49652777778101154</v>
      </c>
      <c r="O325" s="169" t="s">
        <v>1088</v>
      </c>
      <c r="P325" s="208">
        <f>'2023 Thawed mass'!E254</f>
        <v>291.39</v>
      </c>
      <c r="Q325" s="214">
        <v>68.39</v>
      </c>
      <c r="R325" s="247"/>
      <c r="S325" s="202">
        <v>9.5399999999999991</v>
      </c>
      <c r="T325" s="247"/>
      <c r="U325" s="219"/>
      <c r="V325" s="252"/>
      <c r="W325" s="219"/>
      <c r="X325" s="219"/>
      <c r="Y325" s="219"/>
      <c r="Z325" s="219"/>
      <c r="AA325" s="219"/>
      <c r="AB325" s="219"/>
      <c r="AC325" s="219"/>
    </row>
    <row r="326" spans="1:29" x14ac:dyDescent="0.3">
      <c r="A326" s="219"/>
      <c r="B326" s="169" t="s">
        <v>994</v>
      </c>
      <c r="C326" s="169" t="s">
        <v>2404</v>
      </c>
      <c r="D326" s="169" t="s">
        <v>995</v>
      </c>
      <c r="E326" s="169" t="s">
        <v>996</v>
      </c>
      <c r="F326" s="252"/>
      <c r="G326" s="174">
        <v>45159.395833333336</v>
      </c>
      <c r="H326" s="219"/>
      <c r="I326" s="169" t="s">
        <v>1090</v>
      </c>
      <c r="J326" s="169" t="s">
        <v>1092</v>
      </c>
      <c r="K326" s="169" t="s">
        <v>2428</v>
      </c>
      <c r="L326" s="174">
        <v>45159.548611111109</v>
      </c>
      <c r="M326" s="171">
        <v>45159</v>
      </c>
      <c r="N326" s="177">
        <v>0.54861111110949423</v>
      </c>
      <c r="O326" s="169" t="s">
        <v>1091</v>
      </c>
      <c r="P326" s="208">
        <f>'2023 Thawed mass'!E255</f>
        <v>77.5</v>
      </c>
      <c r="Q326" s="214">
        <v>23.86</v>
      </c>
      <c r="R326" s="247"/>
      <c r="S326" s="202">
        <v>9.56</v>
      </c>
      <c r="T326" s="247"/>
      <c r="U326" s="219"/>
      <c r="V326" s="252"/>
      <c r="W326" s="219"/>
      <c r="X326" s="219"/>
      <c r="Y326" s="219"/>
      <c r="Z326" s="219"/>
      <c r="AA326" s="219"/>
      <c r="AB326" s="219"/>
      <c r="AC326" s="219"/>
    </row>
    <row r="327" spans="1:29" x14ac:dyDescent="0.3">
      <c r="A327" s="219"/>
      <c r="B327" s="169" t="s">
        <v>994</v>
      </c>
      <c r="C327" s="169" t="s">
        <v>2404</v>
      </c>
      <c r="D327" s="169" t="s">
        <v>995</v>
      </c>
      <c r="E327" s="169" t="s">
        <v>996</v>
      </c>
      <c r="F327" s="252"/>
      <c r="G327" s="174">
        <v>45159.395833333336</v>
      </c>
      <c r="H327" s="219"/>
      <c r="I327" s="169" t="s">
        <v>1093</v>
      </c>
      <c r="J327" s="169" t="s">
        <v>1095</v>
      </c>
      <c r="K327" s="169" t="s">
        <v>2428</v>
      </c>
      <c r="L327" s="174">
        <v>45159.548611111109</v>
      </c>
      <c r="M327" s="171">
        <v>45159</v>
      </c>
      <c r="N327" s="177">
        <v>0.54861111110949423</v>
      </c>
      <c r="O327" s="169" t="s">
        <v>1094</v>
      </c>
      <c r="P327" s="208">
        <f>'2023 Thawed mass'!E256</f>
        <v>110.02</v>
      </c>
      <c r="Q327" s="214">
        <v>31.92</v>
      </c>
      <c r="R327" s="247"/>
      <c r="S327" s="202">
        <v>9.7200000000000006</v>
      </c>
      <c r="T327" s="247"/>
      <c r="U327" s="219"/>
      <c r="V327" s="252"/>
      <c r="W327" s="219"/>
      <c r="X327" s="219"/>
      <c r="Y327" s="219"/>
      <c r="Z327" s="219"/>
      <c r="AA327" s="219"/>
      <c r="AB327" s="219"/>
      <c r="AC327" s="219"/>
    </row>
    <row r="328" spans="1:29" x14ac:dyDescent="0.3">
      <c r="A328" s="219"/>
      <c r="B328" s="169" t="s">
        <v>994</v>
      </c>
      <c r="C328" s="169" t="s">
        <v>2404</v>
      </c>
      <c r="D328" s="169" t="s">
        <v>995</v>
      </c>
      <c r="E328" s="169" t="s">
        <v>996</v>
      </c>
      <c r="F328" s="252"/>
      <c r="G328" s="174">
        <v>45159.395833333336</v>
      </c>
      <c r="H328" s="219"/>
      <c r="I328" s="169" t="s">
        <v>1096</v>
      </c>
      <c r="J328" s="169" t="s">
        <v>1098</v>
      </c>
      <c r="K328" s="169" t="s">
        <v>2428</v>
      </c>
      <c r="L328" s="174">
        <v>45159.548611111109</v>
      </c>
      <c r="M328" s="171">
        <v>45159</v>
      </c>
      <c r="N328" s="177">
        <v>0.54861111110949423</v>
      </c>
      <c r="O328" s="169" t="s">
        <v>1097</v>
      </c>
      <c r="P328" s="208">
        <f>'2023 Thawed mass'!E257</f>
        <v>75.349999999999994</v>
      </c>
      <c r="Q328" s="214">
        <v>20.399999999999999</v>
      </c>
      <c r="R328" s="247"/>
      <c r="S328" s="202">
        <v>9.4600000000000009</v>
      </c>
      <c r="T328" s="247"/>
      <c r="U328" s="219"/>
      <c r="V328" s="252"/>
      <c r="W328" s="219"/>
      <c r="X328" s="219"/>
      <c r="Y328" s="219"/>
      <c r="Z328" s="219"/>
      <c r="AA328" s="219"/>
      <c r="AB328" s="219"/>
      <c r="AC328" s="219"/>
    </row>
    <row r="329" spans="1:29" x14ac:dyDescent="0.3">
      <c r="A329" s="219"/>
      <c r="B329" s="169" t="s">
        <v>994</v>
      </c>
      <c r="C329" s="169" t="s">
        <v>2404</v>
      </c>
      <c r="D329" s="169" t="s">
        <v>995</v>
      </c>
      <c r="E329" s="169" t="s">
        <v>996</v>
      </c>
      <c r="F329" s="252"/>
      <c r="G329" s="174">
        <v>45159.395833333336</v>
      </c>
      <c r="H329" s="219"/>
      <c r="I329" s="169" t="s">
        <v>1099</v>
      </c>
      <c r="J329" s="169" t="s">
        <v>1101</v>
      </c>
      <c r="K329" s="169" t="s">
        <v>2428</v>
      </c>
      <c r="L329" s="174">
        <v>45159.548611111109</v>
      </c>
      <c r="M329" s="171">
        <v>45159</v>
      </c>
      <c r="N329" s="177">
        <v>0.54861111110949423</v>
      </c>
      <c r="O329" s="169" t="s">
        <v>1100</v>
      </c>
      <c r="P329" s="208">
        <f>'2023 Thawed mass'!E258</f>
        <v>142.43</v>
      </c>
      <c r="Q329" s="214">
        <v>33.450000000000003</v>
      </c>
      <c r="R329" s="247"/>
      <c r="S329" s="202">
        <v>9.41</v>
      </c>
      <c r="T329" s="247"/>
      <c r="U329" s="219"/>
      <c r="V329" s="252"/>
      <c r="W329" s="219"/>
      <c r="X329" s="219"/>
      <c r="Y329" s="219"/>
      <c r="Z329" s="219"/>
      <c r="AA329" s="219"/>
      <c r="AB329" s="219"/>
      <c r="AC329" s="219"/>
    </row>
    <row r="330" spans="1:29" x14ac:dyDescent="0.3">
      <c r="A330" s="219"/>
      <c r="B330" s="169" t="s">
        <v>994</v>
      </c>
      <c r="C330" s="169" t="s">
        <v>2404</v>
      </c>
      <c r="D330" s="169" t="s">
        <v>995</v>
      </c>
      <c r="E330" s="169" t="s">
        <v>996</v>
      </c>
      <c r="F330" s="252"/>
      <c r="G330" s="174">
        <v>45159.395833333336</v>
      </c>
      <c r="H330" s="219"/>
      <c r="I330" s="169" t="s">
        <v>1102</v>
      </c>
      <c r="J330" s="169" t="s">
        <v>1104</v>
      </c>
      <c r="K330" s="169" t="s">
        <v>2428</v>
      </c>
      <c r="L330" s="174">
        <v>45159.548611111109</v>
      </c>
      <c r="M330" s="171">
        <v>45159</v>
      </c>
      <c r="N330" s="177">
        <v>0.54861111110949423</v>
      </c>
      <c r="O330" s="169" t="s">
        <v>1103</v>
      </c>
      <c r="P330" s="208">
        <f>'2023 Thawed mass'!E259</f>
        <v>84.86</v>
      </c>
      <c r="Q330" s="214">
        <v>23.26</v>
      </c>
      <c r="R330" s="247"/>
      <c r="S330" s="202">
        <v>9.4600000000000009</v>
      </c>
      <c r="T330" s="247"/>
      <c r="U330" s="219"/>
      <c r="V330" s="252"/>
      <c r="W330" s="219"/>
      <c r="X330" s="219"/>
      <c r="Y330" s="219"/>
      <c r="Z330" s="219"/>
      <c r="AA330" s="219"/>
      <c r="AB330" s="219"/>
      <c r="AC330" s="219"/>
    </row>
    <row r="331" spans="1:29" x14ac:dyDescent="0.3">
      <c r="A331" s="219"/>
      <c r="B331" s="169" t="s">
        <v>994</v>
      </c>
      <c r="C331" s="169" t="s">
        <v>2404</v>
      </c>
      <c r="D331" s="169" t="s">
        <v>995</v>
      </c>
      <c r="E331" s="169" t="s">
        <v>996</v>
      </c>
      <c r="F331" s="252"/>
      <c r="G331" s="174">
        <v>45159.395833333336</v>
      </c>
      <c r="H331" s="219"/>
      <c r="I331" s="169" t="s">
        <v>1105</v>
      </c>
      <c r="J331" s="169" t="s">
        <v>1107</v>
      </c>
      <c r="K331" s="169" t="s">
        <v>2428</v>
      </c>
      <c r="L331" s="174">
        <v>45159.584722222222</v>
      </c>
      <c r="M331" s="171">
        <v>45159</v>
      </c>
      <c r="N331" s="177">
        <v>0.58472222222189885</v>
      </c>
      <c r="O331" s="169" t="s">
        <v>1106</v>
      </c>
      <c r="P331" s="208">
        <f>'2023 Thawed mass'!E260</f>
        <v>108.52</v>
      </c>
      <c r="Q331" s="214">
        <v>28.95</v>
      </c>
      <c r="R331" s="247"/>
      <c r="S331" s="202">
        <v>9.6300000000000008</v>
      </c>
      <c r="T331" s="247"/>
      <c r="U331" s="219"/>
      <c r="V331" s="252"/>
      <c r="W331" s="219"/>
      <c r="X331" s="219"/>
      <c r="Y331" s="219"/>
      <c r="Z331" s="219"/>
      <c r="AA331" s="219"/>
      <c r="AB331" s="219"/>
      <c r="AC331" s="219"/>
    </row>
    <row r="332" spans="1:29" x14ac:dyDescent="0.3">
      <c r="A332" s="219"/>
      <c r="B332" s="169" t="s">
        <v>994</v>
      </c>
      <c r="C332" s="169" t="s">
        <v>2404</v>
      </c>
      <c r="D332" s="169" t="s">
        <v>995</v>
      </c>
      <c r="E332" s="169" t="s">
        <v>996</v>
      </c>
      <c r="F332" s="252"/>
      <c r="G332" s="174">
        <v>45159.395833333336</v>
      </c>
      <c r="H332" s="219"/>
      <c r="I332" s="169" t="s">
        <v>1108</v>
      </c>
      <c r="J332" s="169" t="s">
        <v>1110</v>
      </c>
      <c r="K332" s="169" t="s">
        <v>2428</v>
      </c>
      <c r="L332" s="174">
        <v>45160.472916666666</v>
      </c>
      <c r="M332" s="171">
        <v>45160</v>
      </c>
      <c r="N332" s="177">
        <v>0.47291666666569654</v>
      </c>
      <c r="O332" s="169" t="s">
        <v>1109</v>
      </c>
      <c r="P332" s="208">
        <f>'2023 Thawed mass'!E261</f>
        <v>229.87</v>
      </c>
      <c r="Q332" s="214">
        <v>64.819999999999993</v>
      </c>
      <c r="R332" s="247"/>
      <c r="S332" s="202">
        <v>9.4</v>
      </c>
      <c r="T332" s="247"/>
      <c r="U332" s="219"/>
      <c r="V332" s="252"/>
      <c r="W332" s="219"/>
      <c r="X332" s="219"/>
      <c r="Y332" s="219"/>
      <c r="Z332" s="219"/>
      <c r="AA332" s="219"/>
      <c r="AB332" s="219"/>
      <c r="AC332" s="219"/>
    </row>
    <row r="333" spans="1:29" x14ac:dyDescent="0.3">
      <c r="A333" s="219"/>
      <c r="B333" s="169" t="s">
        <v>994</v>
      </c>
      <c r="C333" s="169" t="s">
        <v>2404</v>
      </c>
      <c r="D333" s="169" t="s">
        <v>995</v>
      </c>
      <c r="E333" s="169" t="s">
        <v>996</v>
      </c>
      <c r="F333" s="253"/>
      <c r="G333" s="174">
        <v>45159.395833333336</v>
      </c>
      <c r="H333" s="220"/>
      <c r="I333" s="169" t="s">
        <v>1111</v>
      </c>
      <c r="J333" s="169" t="s">
        <v>1113</v>
      </c>
      <c r="K333" s="169" t="s">
        <v>2428</v>
      </c>
      <c r="L333" s="174">
        <v>45160.493055555555</v>
      </c>
      <c r="M333" s="171">
        <v>45160</v>
      </c>
      <c r="N333" s="177">
        <v>0.49305555555474712</v>
      </c>
      <c r="O333" s="169" t="s">
        <v>1112</v>
      </c>
      <c r="P333" s="208">
        <f>'2023 Thawed mass'!E262</f>
        <v>82.95</v>
      </c>
      <c r="Q333" s="214">
        <v>9.35</v>
      </c>
      <c r="R333" s="247"/>
      <c r="S333" s="202">
        <v>9.1</v>
      </c>
      <c r="T333" s="247"/>
      <c r="U333" s="220"/>
      <c r="V333" s="253"/>
      <c r="W333" s="220"/>
      <c r="X333" s="220"/>
      <c r="Y333" s="220"/>
      <c r="Z333" s="220"/>
      <c r="AA333" s="220"/>
      <c r="AB333" s="220"/>
      <c r="AC333" s="220"/>
    </row>
    <row r="334" spans="1:29" x14ac:dyDescent="0.3">
      <c r="A334" s="267">
        <v>28</v>
      </c>
      <c r="B334" s="169" t="s">
        <v>994</v>
      </c>
      <c r="C334" s="169" t="s">
        <v>2404</v>
      </c>
      <c r="D334" s="169" t="s">
        <v>1059</v>
      </c>
      <c r="E334" s="169" t="s">
        <v>1060</v>
      </c>
      <c r="F334" s="242" t="s">
        <v>1145</v>
      </c>
      <c r="G334" s="174">
        <v>45159.395833333336</v>
      </c>
      <c r="H334" s="242" t="str">
        <f>'2023 LDW fish'!R333</f>
        <v>L2368072-16</v>
      </c>
      <c r="I334" s="169" t="s">
        <v>1084</v>
      </c>
      <c r="J334" s="169" t="s">
        <v>1086</v>
      </c>
      <c r="K334" s="169" t="s">
        <v>2428</v>
      </c>
      <c r="L334" s="174">
        <v>45159.395833333336</v>
      </c>
      <c r="M334" s="171">
        <v>45159</v>
      </c>
      <c r="N334" s="177">
        <v>0.39583333333575865</v>
      </c>
      <c r="O334" s="169" t="s">
        <v>1146</v>
      </c>
      <c r="P334" s="208">
        <f>'2023 Thawed mass'!E253</f>
        <v>161.49</v>
      </c>
      <c r="Q334" s="215">
        <v>113.84</v>
      </c>
      <c r="R334" s="265">
        <f>MIN(Q334:Q343)</f>
        <v>45.16</v>
      </c>
      <c r="S334" s="202">
        <v>45.47</v>
      </c>
      <c r="T334" s="246">
        <f t="shared" ref="T334" si="5">SUM(S334:S343)</f>
        <v>451.29000000000008</v>
      </c>
      <c r="U334" s="242" t="str">
        <f>IF(T334&gt;=$U$1,"Yes","No")</f>
        <v>Yes</v>
      </c>
      <c r="V334" s="242"/>
      <c r="W334" s="242">
        <v>21.52</v>
      </c>
      <c r="X334" s="242">
        <v>5.89</v>
      </c>
      <c r="Y334" s="231" t="s">
        <v>2448</v>
      </c>
      <c r="Z334" s="242" t="s">
        <v>2448</v>
      </c>
      <c r="AA334" s="242">
        <v>424.93</v>
      </c>
      <c r="AB334" s="243" t="s">
        <v>2448</v>
      </c>
      <c r="AC334" s="242">
        <v>0</v>
      </c>
    </row>
    <row r="335" spans="1:29" x14ac:dyDescent="0.3">
      <c r="A335" s="219"/>
      <c r="B335" s="169" t="s">
        <v>994</v>
      </c>
      <c r="C335" s="169" t="s">
        <v>2404</v>
      </c>
      <c r="D335" s="169" t="s">
        <v>1059</v>
      </c>
      <c r="E335" s="169" t="s">
        <v>1060</v>
      </c>
      <c r="F335" s="219"/>
      <c r="G335" s="174">
        <v>45159.395833333336</v>
      </c>
      <c r="H335" s="219"/>
      <c r="I335" s="169" t="s">
        <v>1087</v>
      </c>
      <c r="J335" s="169" t="s">
        <v>1089</v>
      </c>
      <c r="K335" s="169" t="s">
        <v>2428</v>
      </c>
      <c r="L335" s="174">
        <v>45159.496527777781</v>
      </c>
      <c r="M335" s="171">
        <v>45159</v>
      </c>
      <c r="N335" s="177">
        <v>0.49652777778101154</v>
      </c>
      <c r="O335" s="169" t="s">
        <v>1147</v>
      </c>
      <c r="P335" s="208">
        <f>'2023 Thawed mass'!E254</f>
        <v>291.39</v>
      </c>
      <c r="Q335" s="214">
        <v>212.18</v>
      </c>
      <c r="R335" s="247"/>
      <c r="S335" s="202">
        <v>45.43</v>
      </c>
      <c r="T335" s="247"/>
      <c r="U335" s="219"/>
      <c r="V335" s="219"/>
      <c r="W335" s="219"/>
      <c r="X335" s="219"/>
      <c r="Y335" s="219"/>
      <c r="Z335" s="219"/>
      <c r="AA335" s="219"/>
      <c r="AB335" s="219"/>
      <c r="AC335" s="219"/>
    </row>
    <row r="336" spans="1:29" x14ac:dyDescent="0.3">
      <c r="A336" s="219"/>
      <c r="B336" s="169" t="s">
        <v>994</v>
      </c>
      <c r="C336" s="169" t="s">
        <v>2404</v>
      </c>
      <c r="D336" s="169" t="s">
        <v>1059</v>
      </c>
      <c r="E336" s="169" t="s">
        <v>1060</v>
      </c>
      <c r="F336" s="219"/>
      <c r="G336" s="174">
        <v>45159.395833333336</v>
      </c>
      <c r="H336" s="219"/>
      <c r="I336" s="169" t="s">
        <v>1090</v>
      </c>
      <c r="J336" s="169" t="s">
        <v>1092</v>
      </c>
      <c r="K336" s="169" t="s">
        <v>2428</v>
      </c>
      <c r="L336" s="174">
        <v>45159.548611111109</v>
      </c>
      <c r="M336" s="171">
        <v>45159</v>
      </c>
      <c r="N336" s="177">
        <v>0.54861111110949423</v>
      </c>
      <c r="O336" s="169" t="s">
        <v>1148</v>
      </c>
      <c r="P336" s="208">
        <f>'2023 Thawed mass'!E255</f>
        <v>77.5</v>
      </c>
      <c r="Q336" s="214">
        <v>45.16</v>
      </c>
      <c r="R336" s="247"/>
      <c r="S336" s="202">
        <v>41.93</v>
      </c>
      <c r="T336" s="247"/>
      <c r="U336" s="219"/>
      <c r="V336" s="219"/>
      <c r="W336" s="219"/>
      <c r="X336" s="219"/>
      <c r="Y336" s="219"/>
      <c r="Z336" s="219"/>
      <c r="AA336" s="219"/>
      <c r="AB336" s="219"/>
      <c r="AC336" s="219"/>
    </row>
    <row r="337" spans="1:29" x14ac:dyDescent="0.3">
      <c r="A337" s="219"/>
      <c r="B337" s="169" t="s">
        <v>994</v>
      </c>
      <c r="C337" s="169" t="s">
        <v>2404</v>
      </c>
      <c r="D337" s="169" t="s">
        <v>1059</v>
      </c>
      <c r="E337" s="169" t="s">
        <v>1060</v>
      </c>
      <c r="F337" s="219"/>
      <c r="G337" s="174">
        <v>45159.395833333336</v>
      </c>
      <c r="H337" s="219"/>
      <c r="I337" s="169" t="s">
        <v>1093</v>
      </c>
      <c r="J337" s="169" t="s">
        <v>1095</v>
      </c>
      <c r="K337" s="169" t="s">
        <v>2428</v>
      </c>
      <c r="L337" s="174">
        <v>45159.548611111109</v>
      </c>
      <c r="M337" s="171">
        <v>45159</v>
      </c>
      <c r="N337" s="177">
        <v>0.54861111110949423</v>
      </c>
      <c r="O337" s="169" t="s">
        <v>1149</v>
      </c>
      <c r="P337" s="208">
        <f>'2023 Thawed mass'!E256</f>
        <v>110.02</v>
      </c>
      <c r="Q337" s="214">
        <v>76.489999999999995</v>
      </c>
      <c r="R337" s="247"/>
      <c r="S337" s="202">
        <v>45.47</v>
      </c>
      <c r="T337" s="247"/>
      <c r="U337" s="219"/>
      <c r="V337" s="219"/>
      <c r="W337" s="219"/>
      <c r="X337" s="219"/>
      <c r="Y337" s="219"/>
      <c r="Z337" s="219"/>
      <c r="AA337" s="219"/>
      <c r="AB337" s="219"/>
      <c r="AC337" s="219"/>
    </row>
    <row r="338" spans="1:29" x14ac:dyDescent="0.3">
      <c r="A338" s="219"/>
      <c r="B338" s="169" t="s">
        <v>994</v>
      </c>
      <c r="C338" s="169" t="s">
        <v>2404</v>
      </c>
      <c r="D338" s="169" t="s">
        <v>1059</v>
      </c>
      <c r="E338" s="169" t="s">
        <v>1060</v>
      </c>
      <c r="F338" s="219"/>
      <c r="G338" s="174">
        <v>45159.395833333336</v>
      </c>
      <c r="H338" s="219"/>
      <c r="I338" s="169" t="s">
        <v>1096</v>
      </c>
      <c r="J338" s="169" t="s">
        <v>1098</v>
      </c>
      <c r="K338" s="169" t="s">
        <v>2428</v>
      </c>
      <c r="L338" s="174">
        <v>45159.548611111109</v>
      </c>
      <c r="M338" s="171">
        <v>45159</v>
      </c>
      <c r="N338" s="177">
        <v>0.54861111110949423</v>
      </c>
      <c r="O338" s="169" t="s">
        <v>1150</v>
      </c>
      <c r="P338" s="208">
        <f>'2023 Thawed mass'!E257</f>
        <v>75.349999999999994</v>
      </c>
      <c r="Q338" s="214">
        <v>49.95</v>
      </c>
      <c r="R338" s="247"/>
      <c r="S338" s="202">
        <v>45.56</v>
      </c>
      <c r="T338" s="247"/>
      <c r="U338" s="219"/>
      <c r="V338" s="219"/>
      <c r="W338" s="219"/>
      <c r="X338" s="219"/>
      <c r="Y338" s="219"/>
      <c r="Z338" s="219"/>
      <c r="AA338" s="219"/>
      <c r="AB338" s="219"/>
      <c r="AC338" s="219"/>
    </row>
    <row r="339" spans="1:29" x14ac:dyDescent="0.3">
      <c r="A339" s="219"/>
      <c r="B339" s="169" t="s">
        <v>994</v>
      </c>
      <c r="C339" s="169" t="s">
        <v>2404</v>
      </c>
      <c r="D339" s="169" t="s">
        <v>1059</v>
      </c>
      <c r="E339" s="169" t="s">
        <v>1060</v>
      </c>
      <c r="F339" s="219"/>
      <c r="G339" s="174">
        <v>45159.395833333336</v>
      </c>
      <c r="H339" s="219"/>
      <c r="I339" s="169" t="s">
        <v>1099</v>
      </c>
      <c r="J339" s="169" t="s">
        <v>1101</v>
      </c>
      <c r="K339" s="169" t="s">
        <v>2428</v>
      </c>
      <c r="L339" s="174">
        <v>45159.548611111109</v>
      </c>
      <c r="M339" s="171">
        <v>45159</v>
      </c>
      <c r="N339" s="177">
        <v>0.54861111110949423</v>
      </c>
      <c r="O339" s="169" t="s">
        <v>1151</v>
      </c>
      <c r="P339" s="208">
        <f>'2023 Thawed mass'!E258</f>
        <v>142.43</v>
      </c>
      <c r="Q339" s="214">
        <v>101.72</v>
      </c>
      <c r="R339" s="247"/>
      <c r="S339" s="202">
        <v>45.54</v>
      </c>
      <c r="T339" s="247"/>
      <c r="U339" s="219"/>
      <c r="V339" s="219"/>
      <c r="W339" s="219"/>
      <c r="X339" s="219"/>
      <c r="Y339" s="219"/>
      <c r="Z339" s="219"/>
      <c r="AA339" s="219"/>
      <c r="AB339" s="219"/>
      <c r="AC339" s="219"/>
    </row>
    <row r="340" spans="1:29" x14ac:dyDescent="0.3">
      <c r="A340" s="219"/>
      <c r="B340" s="169" t="s">
        <v>994</v>
      </c>
      <c r="C340" s="169" t="s">
        <v>2404</v>
      </c>
      <c r="D340" s="169" t="s">
        <v>1059</v>
      </c>
      <c r="E340" s="169" t="s">
        <v>1060</v>
      </c>
      <c r="F340" s="219"/>
      <c r="G340" s="174">
        <v>45159.395833333336</v>
      </c>
      <c r="H340" s="219"/>
      <c r="I340" s="169" t="s">
        <v>1102</v>
      </c>
      <c r="J340" s="169" t="s">
        <v>1104</v>
      </c>
      <c r="K340" s="169" t="s">
        <v>2428</v>
      </c>
      <c r="L340" s="174">
        <v>45159.548611111109</v>
      </c>
      <c r="M340" s="171">
        <v>45159</v>
      </c>
      <c r="N340" s="177">
        <v>0.54861111110949423</v>
      </c>
      <c r="O340" s="169" t="s">
        <v>1152</v>
      </c>
      <c r="P340" s="208">
        <f>'2023 Thawed mass'!E259</f>
        <v>84.86</v>
      </c>
      <c r="Q340" s="214">
        <v>60.79</v>
      </c>
      <c r="R340" s="247"/>
      <c r="S340" s="202">
        <v>45.56</v>
      </c>
      <c r="T340" s="247"/>
      <c r="U340" s="219"/>
      <c r="V340" s="219"/>
      <c r="W340" s="219"/>
      <c r="X340" s="219"/>
      <c r="Y340" s="219"/>
      <c r="Z340" s="219"/>
      <c r="AA340" s="219"/>
      <c r="AB340" s="219"/>
      <c r="AC340" s="219"/>
    </row>
    <row r="341" spans="1:29" x14ac:dyDescent="0.3">
      <c r="A341" s="219"/>
      <c r="B341" s="169" t="s">
        <v>994</v>
      </c>
      <c r="C341" s="169" t="s">
        <v>2404</v>
      </c>
      <c r="D341" s="169" t="s">
        <v>1059</v>
      </c>
      <c r="E341" s="169" t="s">
        <v>1060</v>
      </c>
      <c r="F341" s="219"/>
      <c r="G341" s="174">
        <v>45159.395833333336</v>
      </c>
      <c r="H341" s="219"/>
      <c r="I341" s="169" t="s">
        <v>1105</v>
      </c>
      <c r="J341" s="169" t="s">
        <v>1107</v>
      </c>
      <c r="K341" s="169" t="s">
        <v>2428</v>
      </c>
      <c r="L341" s="174">
        <v>45159.584722222222</v>
      </c>
      <c r="M341" s="171">
        <v>45159</v>
      </c>
      <c r="N341" s="177">
        <v>0.58472222222189885</v>
      </c>
      <c r="O341" s="169" t="s">
        <v>1153</v>
      </c>
      <c r="P341" s="208">
        <f>'2023 Thawed mass'!E260</f>
        <v>108.52</v>
      </c>
      <c r="Q341" s="214">
        <v>77.38</v>
      </c>
      <c r="R341" s="247"/>
      <c r="S341" s="202">
        <v>45.24</v>
      </c>
      <c r="T341" s="247"/>
      <c r="U341" s="219"/>
      <c r="V341" s="219"/>
      <c r="W341" s="219"/>
      <c r="X341" s="219"/>
      <c r="Y341" s="219"/>
      <c r="Z341" s="219"/>
      <c r="AA341" s="219"/>
      <c r="AB341" s="219"/>
      <c r="AC341" s="219"/>
    </row>
    <row r="342" spans="1:29" x14ac:dyDescent="0.3">
      <c r="A342" s="219"/>
      <c r="B342" s="169" t="s">
        <v>994</v>
      </c>
      <c r="C342" s="169" t="s">
        <v>2404</v>
      </c>
      <c r="D342" s="169" t="s">
        <v>1059</v>
      </c>
      <c r="E342" s="169" t="s">
        <v>1060</v>
      </c>
      <c r="F342" s="219"/>
      <c r="G342" s="174">
        <v>45159.395833333336</v>
      </c>
      <c r="H342" s="219"/>
      <c r="I342" s="169" t="s">
        <v>1108</v>
      </c>
      <c r="J342" s="169" t="s">
        <v>1110</v>
      </c>
      <c r="K342" s="169" t="s">
        <v>2428</v>
      </c>
      <c r="L342" s="174">
        <v>45160.472916666666</v>
      </c>
      <c r="M342" s="171">
        <v>45160</v>
      </c>
      <c r="N342" s="177">
        <v>0.47291666666569654</v>
      </c>
      <c r="O342" s="169" t="s">
        <v>1154</v>
      </c>
      <c r="P342" s="208">
        <f>'2023 Thawed mass'!E261</f>
        <v>229.87</v>
      </c>
      <c r="Q342" s="214">
        <v>160.46</v>
      </c>
      <c r="R342" s="247"/>
      <c r="S342" s="202">
        <v>45.6</v>
      </c>
      <c r="T342" s="247"/>
      <c r="U342" s="219"/>
      <c r="V342" s="219"/>
      <c r="W342" s="219"/>
      <c r="X342" s="219"/>
      <c r="Y342" s="219"/>
      <c r="Z342" s="219"/>
      <c r="AA342" s="219"/>
      <c r="AB342" s="219"/>
      <c r="AC342" s="219"/>
    </row>
    <row r="343" spans="1:29" x14ac:dyDescent="0.3">
      <c r="A343" s="219"/>
      <c r="B343" s="169" t="s">
        <v>994</v>
      </c>
      <c r="C343" s="169" t="s">
        <v>2404</v>
      </c>
      <c r="D343" s="169" t="s">
        <v>1059</v>
      </c>
      <c r="E343" s="169" t="s">
        <v>1060</v>
      </c>
      <c r="F343" s="220"/>
      <c r="G343" s="174">
        <v>45159.395833333336</v>
      </c>
      <c r="H343" s="220"/>
      <c r="I343" s="169" t="s">
        <v>1111</v>
      </c>
      <c r="J343" s="169" t="s">
        <v>1113</v>
      </c>
      <c r="K343" s="169" t="s">
        <v>2428</v>
      </c>
      <c r="L343" s="174">
        <v>45160.493055555555</v>
      </c>
      <c r="M343" s="171">
        <v>45160</v>
      </c>
      <c r="N343" s="177">
        <v>0.49305555555474712</v>
      </c>
      <c r="O343" s="169" t="s">
        <v>1155</v>
      </c>
      <c r="P343" s="208">
        <f>'2023 Thawed mass'!E262</f>
        <v>82.95</v>
      </c>
      <c r="Q343" s="214">
        <v>70.7</v>
      </c>
      <c r="R343" s="247"/>
      <c r="S343" s="202">
        <v>45.49</v>
      </c>
      <c r="T343" s="247"/>
      <c r="U343" s="220"/>
      <c r="V343" s="220"/>
      <c r="W343" s="220"/>
      <c r="X343" s="220"/>
      <c r="Y343" s="220"/>
      <c r="Z343" s="220"/>
      <c r="AA343" s="220"/>
      <c r="AB343" s="220"/>
      <c r="AC343" s="220"/>
    </row>
    <row r="344" spans="1:29" x14ac:dyDescent="0.3">
      <c r="A344" s="267">
        <v>29</v>
      </c>
      <c r="B344" s="169" t="s">
        <v>994</v>
      </c>
      <c r="C344" s="169" t="s">
        <v>2405</v>
      </c>
      <c r="D344" s="169" t="s">
        <v>995</v>
      </c>
      <c r="E344" s="169" t="s">
        <v>996</v>
      </c>
      <c r="F344" s="261" t="s">
        <v>1167</v>
      </c>
      <c r="G344" s="174">
        <v>45159.496527777781</v>
      </c>
      <c r="H344" s="242" t="str">
        <f>'2023 LDW fish'!R343</f>
        <v>L2368072-17</v>
      </c>
      <c r="I344" s="169" t="s">
        <v>1168</v>
      </c>
      <c r="J344" s="169" t="s">
        <v>1170</v>
      </c>
      <c r="K344" s="169" t="s">
        <v>2428</v>
      </c>
      <c r="L344" s="174">
        <v>45159.496527777781</v>
      </c>
      <c r="M344" s="171">
        <v>45159</v>
      </c>
      <c r="N344" s="177">
        <v>0.49652777778101154</v>
      </c>
      <c r="O344" s="169" t="s">
        <v>1169</v>
      </c>
      <c r="P344" s="208">
        <f>'2023 Thawed mass'!E263</f>
        <v>483.58</v>
      </c>
      <c r="Q344" s="215">
        <v>72.44</v>
      </c>
      <c r="R344" s="265">
        <f>MIN(Q344:Q353)</f>
        <v>21.35</v>
      </c>
      <c r="S344" s="202">
        <v>21.59</v>
      </c>
      <c r="T344" s="246">
        <f t="shared" ref="T344" si="6">SUM(S344:S353)</f>
        <v>212.89999999999998</v>
      </c>
      <c r="U344" s="242" t="str">
        <f>IF(T344&gt;=$U$1,"Yes","No")</f>
        <v>Yes</v>
      </c>
      <c r="V344" s="261" t="s">
        <v>2452</v>
      </c>
      <c r="W344" s="242">
        <v>21.11</v>
      </c>
      <c r="X344" s="242">
        <v>5.91</v>
      </c>
      <c r="Y344" s="242">
        <v>12.75</v>
      </c>
      <c r="Z344" s="242" t="s">
        <v>2448</v>
      </c>
      <c r="AA344" s="242">
        <v>164.31</v>
      </c>
      <c r="AB344" s="243" t="s">
        <v>2448</v>
      </c>
      <c r="AC344" s="242">
        <v>0</v>
      </c>
    </row>
    <row r="345" spans="1:29" x14ac:dyDescent="0.3">
      <c r="A345" s="219"/>
      <c r="B345" s="169" t="s">
        <v>994</v>
      </c>
      <c r="C345" s="169" t="s">
        <v>2405</v>
      </c>
      <c r="D345" s="169" t="s">
        <v>995</v>
      </c>
      <c r="E345" s="169" t="s">
        <v>996</v>
      </c>
      <c r="F345" s="252"/>
      <c r="G345" s="174">
        <v>45159.496527777781</v>
      </c>
      <c r="H345" s="219"/>
      <c r="I345" s="169" t="s">
        <v>1171</v>
      </c>
      <c r="J345" s="169" t="s">
        <v>1173</v>
      </c>
      <c r="K345" s="169" t="s">
        <v>2428</v>
      </c>
      <c r="L345" s="174">
        <v>45159.548611111109</v>
      </c>
      <c r="M345" s="171">
        <v>45159</v>
      </c>
      <c r="N345" s="177">
        <v>0.54861111110949423</v>
      </c>
      <c r="O345" s="169" t="s">
        <v>1172</v>
      </c>
      <c r="P345" s="208">
        <f>'2023 Thawed mass'!E264</f>
        <v>171.38</v>
      </c>
      <c r="Q345" s="214">
        <v>51.07</v>
      </c>
      <c r="R345" s="247"/>
      <c r="S345" s="202">
        <v>21.49</v>
      </c>
      <c r="T345" s="247"/>
      <c r="U345" s="219"/>
      <c r="V345" s="252"/>
      <c r="W345" s="219"/>
      <c r="X345" s="219"/>
      <c r="Y345" s="219"/>
      <c r="Z345" s="219"/>
      <c r="AA345" s="219"/>
      <c r="AB345" s="219"/>
      <c r="AC345" s="219"/>
    </row>
    <row r="346" spans="1:29" x14ac:dyDescent="0.3">
      <c r="A346" s="219"/>
      <c r="B346" s="169" t="s">
        <v>994</v>
      </c>
      <c r="C346" s="169" t="s">
        <v>2405</v>
      </c>
      <c r="D346" s="169" t="s">
        <v>995</v>
      </c>
      <c r="E346" s="169" t="s">
        <v>996</v>
      </c>
      <c r="F346" s="252"/>
      <c r="G346" s="174">
        <v>45159.496527777781</v>
      </c>
      <c r="H346" s="219"/>
      <c r="I346" s="169" t="s">
        <v>1174</v>
      </c>
      <c r="J346" s="169" t="s">
        <v>1176</v>
      </c>
      <c r="K346" s="169" t="s">
        <v>2428</v>
      </c>
      <c r="L346" s="174">
        <v>45159.548611111109</v>
      </c>
      <c r="M346" s="171">
        <v>45159</v>
      </c>
      <c r="N346" s="177">
        <v>0.54861111110949423</v>
      </c>
      <c r="O346" s="169" t="s">
        <v>1175</v>
      </c>
      <c r="P346" s="208">
        <f>'2023 Thawed mass'!E265</f>
        <v>101.5</v>
      </c>
      <c r="Q346" s="214">
        <v>30.25</v>
      </c>
      <c r="R346" s="247"/>
      <c r="S346" s="202">
        <v>21.41</v>
      </c>
      <c r="T346" s="247"/>
      <c r="U346" s="219"/>
      <c r="V346" s="252"/>
      <c r="W346" s="219"/>
      <c r="X346" s="219"/>
      <c r="Y346" s="219"/>
      <c r="Z346" s="219"/>
      <c r="AA346" s="219"/>
      <c r="AB346" s="219"/>
      <c r="AC346" s="219"/>
    </row>
    <row r="347" spans="1:29" x14ac:dyDescent="0.3">
      <c r="A347" s="219"/>
      <c r="B347" s="169" t="s">
        <v>994</v>
      </c>
      <c r="C347" s="169" t="s">
        <v>2405</v>
      </c>
      <c r="D347" s="169" t="s">
        <v>995</v>
      </c>
      <c r="E347" s="169" t="s">
        <v>996</v>
      </c>
      <c r="F347" s="252"/>
      <c r="G347" s="174">
        <v>45159.496527777781</v>
      </c>
      <c r="H347" s="219"/>
      <c r="I347" s="169" t="s">
        <v>1177</v>
      </c>
      <c r="J347" s="169" t="s">
        <v>1179</v>
      </c>
      <c r="K347" s="169" t="s">
        <v>2428</v>
      </c>
      <c r="L347" s="174">
        <v>45159.548611111109</v>
      </c>
      <c r="M347" s="171">
        <v>45159</v>
      </c>
      <c r="N347" s="177">
        <v>0.54861111110949423</v>
      </c>
      <c r="O347" s="169" t="s">
        <v>1178</v>
      </c>
      <c r="P347" s="208">
        <f>'2023 Thawed mass'!E266</f>
        <v>97.83</v>
      </c>
      <c r="Q347" s="214">
        <v>22.56</v>
      </c>
      <c r="R347" s="247"/>
      <c r="S347" s="202">
        <v>21.49</v>
      </c>
      <c r="T347" s="247"/>
      <c r="U347" s="219"/>
      <c r="V347" s="252"/>
      <c r="W347" s="219"/>
      <c r="X347" s="219"/>
      <c r="Y347" s="219"/>
      <c r="Z347" s="219"/>
      <c r="AA347" s="219"/>
      <c r="AB347" s="219"/>
      <c r="AC347" s="219"/>
    </row>
    <row r="348" spans="1:29" x14ac:dyDescent="0.3">
      <c r="A348" s="219"/>
      <c r="B348" s="169" t="s">
        <v>994</v>
      </c>
      <c r="C348" s="169" t="s">
        <v>2405</v>
      </c>
      <c r="D348" s="169" t="s">
        <v>995</v>
      </c>
      <c r="E348" s="169" t="s">
        <v>996</v>
      </c>
      <c r="F348" s="252"/>
      <c r="G348" s="174">
        <v>45159.496527777781</v>
      </c>
      <c r="H348" s="219"/>
      <c r="I348" s="169" t="s">
        <v>1180</v>
      </c>
      <c r="J348" s="169" t="s">
        <v>1182</v>
      </c>
      <c r="K348" s="169" t="s">
        <v>2428</v>
      </c>
      <c r="L348" s="174">
        <v>45159.548611111109</v>
      </c>
      <c r="M348" s="171">
        <v>45159</v>
      </c>
      <c r="N348" s="177">
        <v>0.54861111110949423</v>
      </c>
      <c r="O348" s="169" t="s">
        <v>1181</v>
      </c>
      <c r="P348" s="208">
        <f>'2023 Thawed mass'!E267</f>
        <v>114.22</v>
      </c>
      <c r="Q348" s="214">
        <v>30.28</v>
      </c>
      <c r="R348" s="247"/>
      <c r="S348" s="202">
        <v>21.47</v>
      </c>
      <c r="T348" s="247"/>
      <c r="U348" s="219"/>
      <c r="V348" s="252"/>
      <c r="W348" s="219"/>
      <c r="X348" s="219"/>
      <c r="Y348" s="219"/>
      <c r="Z348" s="219"/>
      <c r="AA348" s="219"/>
      <c r="AB348" s="219"/>
      <c r="AC348" s="219"/>
    </row>
    <row r="349" spans="1:29" x14ac:dyDescent="0.3">
      <c r="A349" s="219"/>
      <c r="B349" s="169" t="s">
        <v>994</v>
      </c>
      <c r="C349" s="169" t="s">
        <v>2405</v>
      </c>
      <c r="D349" s="169" t="s">
        <v>995</v>
      </c>
      <c r="E349" s="169" t="s">
        <v>996</v>
      </c>
      <c r="F349" s="252"/>
      <c r="G349" s="174">
        <v>45159.496527777781</v>
      </c>
      <c r="H349" s="219"/>
      <c r="I349" s="169" t="s">
        <v>1183</v>
      </c>
      <c r="J349" s="169" t="s">
        <v>1185</v>
      </c>
      <c r="K349" s="169" t="s">
        <v>2428</v>
      </c>
      <c r="L349" s="174">
        <v>45159.548611111109</v>
      </c>
      <c r="M349" s="171">
        <v>45159</v>
      </c>
      <c r="N349" s="177">
        <v>0.54861111110949423</v>
      </c>
      <c r="O349" s="169" t="s">
        <v>1184</v>
      </c>
      <c r="P349" s="208">
        <f>'2023 Thawed mass'!E268</f>
        <v>69.64</v>
      </c>
      <c r="Q349" s="214">
        <v>21.75</v>
      </c>
      <c r="R349" s="247"/>
      <c r="S349" s="202">
        <v>20.73</v>
      </c>
      <c r="T349" s="247"/>
      <c r="U349" s="219"/>
      <c r="V349" s="252"/>
      <c r="W349" s="219"/>
      <c r="X349" s="219"/>
      <c r="Y349" s="219"/>
      <c r="Z349" s="219"/>
      <c r="AA349" s="219"/>
      <c r="AB349" s="219"/>
      <c r="AC349" s="219"/>
    </row>
    <row r="350" spans="1:29" x14ac:dyDescent="0.3">
      <c r="A350" s="219"/>
      <c r="B350" s="169" t="s">
        <v>994</v>
      </c>
      <c r="C350" s="169" t="s">
        <v>2405</v>
      </c>
      <c r="D350" s="169" t="s">
        <v>995</v>
      </c>
      <c r="E350" s="169" t="s">
        <v>996</v>
      </c>
      <c r="F350" s="252"/>
      <c r="G350" s="174">
        <v>45159.496527777781</v>
      </c>
      <c r="H350" s="219"/>
      <c r="I350" s="169" t="s">
        <v>1186</v>
      </c>
      <c r="J350" s="169" t="s">
        <v>1188</v>
      </c>
      <c r="K350" s="169" t="s">
        <v>2428</v>
      </c>
      <c r="L350" s="174">
        <v>45159.584722222222</v>
      </c>
      <c r="M350" s="171">
        <v>45159</v>
      </c>
      <c r="N350" s="177">
        <v>0.58472222222189885</v>
      </c>
      <c r="O350" s="169" t="s">
        <v>1187</v>
      </c>
      <c r="P350" s="208">
        <f>'2023 Thawed mass'!E269</f>
        <v>74.239999999999995</v>
      </c>
      <c r="Q350" s="214">
        <v>21.35</v>
      </c>
      <c r="R350" s="247"/>
      <c r="S350" s="202">
        <v>20.399999999999999</v>
      </c>
      <c r="T350" s="247"/>
      <c r="U350" s="219"/>
      <c r="V350" s="252"/>
      <c r="W350" s="219"/>
      <c r="X350" s="219"/>
      <c r="Y350" s="219"/>
      <c r="Z350" s="219"/>
      <c r="AA350" s="219"/>
      <c r="AB350" s="219"/>
      <c r="AC350" s="219"/>
    </row>
    <row r="351" spans="1:29" x14ac:dyDescent="0.3">
      <c r="A351" s="219"/>
      <c r="B351" s="169" t="s">
        <v>994</v>
      </c>
      <c r="C351" s="169" t="s">
        <v>2405</v>
      </c>
      <c r="D351" s="169" t="s">
        <v>995</v>
      </c>
      <c r="E351" s="169" t="s">
        <v>996</v>
      </c>
      <c r="F351" s="252"/>
      <c r="G351" s="174">
        <v>45159.496527777781</v>
      </c>
      <c r="H351" s="219"/>
      <c r="I351" s="169" t="s">
        <v>1189</v>
      </c>
      <c r="J351" s="169" t="s">
        <v>1191</v>
      </c>
      <c r="K351" s="169" t="s">
        <v>2428</v>
      </c>
      <c r="L351" s="174">
        <v>45159.584722222222</v>
      </c>
      <c r="M351" s="171">
        <v>45159</v>
      </c>
      <c r="N351" s="177">
        <v>0.58472222222189885</v>
      </c>
      <c r="O351" s="169" t="s">
        <v>1190</v>
      </c>
      <c r="P351" s="208">
        <f>'2023 Thawed mass'!E270</f>
        <v>121.71</v>
      </c>
      <c r="Q351" s="214">
        <v>34.840000000000003</v>
      </c>
      <c r="R351" s="247"/>
      <c r="S351" s="202">
        <v>21.49</v>
      </c>
      <c r="T351" s="247"/>
      <c r="U351" s="219"/>
      <c r="V351" s="252"/>
      <c r="W351" s="219"/>
      <c r="X351" s="219"/>
      <c r="Y351" s="219"/>
      <c r="Z351" s="219"/>
      <c r="AA351" s="219"/>
      <c r="AB351" s="219"/>
      <c r="AC351" s="219"/>
    </row>
    <row r="352" spans="1:29" x14ac:dyDescent="0.3">
      <c r="A352" s="219"/>
      <c r="B352" s="169" t="s">
        <v>994</v>
      </c>
      <c r="C352" s="169" t="s">
        <v>2405</v>
      </c>
      <c r="D352" s="169" t="s">
        <v>995</v>
      </c>
      <c r="E352" s="169" t="s">
        <v>996</v>
      </c>
      <c r="F352" s="252"/>
      <c r="G352" s="174">
        <v>45159.496527777781</v>
      </c>
      <c r="H352" s="219"/>
      <c r="I352" s="169" t="s">
        <v>1192</v>
      </c>
      <c r="J352" s="169" t="s">
        <v>1194</v>
      </c>
      <c r="K352" s="169" t="s">
        <v>2428</v>
      </c>
      <c r="L352" s="174">
        <v>45160.439583333333</v>
      </c>
      <c r="M352" s="171">
        <v>45160</v>
      </c>
      <c r="N352" s="177">
        <v>0.43958333333284827</v>
      </c>
      <c r="O352" s="169" t="s">
        <v>1193</v>
      </c>
      <c r="P352" s="208">
        <f>'2023 Thawed mass'!E271</f>
        <v>139.85</v>
      </c>
      <c r="Q352" s="214">
        <v>41.82</v>
      </c>
      <c r="R352" s="247"/>
      <c r="S352" s="202">
        <v>21.35</v>
      </c>
      <c r="T352" s="247"/>
      <c r="U352" s="219"/>
      <c r="V352" s="252"/>
      <c r="W352" s="219"/>
      <c r="X352" s="219"/>
      <c r="Y352" s="219"/>
      <c r="Z352" s="219"/>
      <c r="AA352" s="219"/>
      <c r="AB352" s="219"/>
      <c r="AC352" s="219"/>
    </row>
    <row r="353" spans="1:29" x14ac:dyDescent="0.3">
      <c r="A353" s="219"/>
      <c r="B353" s="169" t="s">
        <v>994</v>
      </c>
      <c r="C353" s="169" t="s">
        <v>2405</v>
      </c>
      <c r="D353" s="169" t="s">
        <v>995</v>
      </c>
      <c r="E353" s="169" t="s">
        <v>996</v>
      </c>
      <c r="F353" s="253"/>
      <c r="G353" s="174">
        <v>45159.496527777781</v>
      </c>
      <c r="H353" s="220"/>
      <c r="I353" s="169" t="s">
        <v>1195</v>
      </c>
      <c r="J353" s="169" t="s">
        <v>1197</v>
      </c>
      <c r="K353" s="169" t="s">
        <v>2428</v>
      </c>
      <c r="L353" s="174">
        <v>45160.493055555555</v>
      </c>
      <c r="M353" s="171">
        <v>45160</v>
      </c>
      <c r="N353" s="177">
        <v>0.49305555555474712</v>
      </c>
      <c r="O353" s="169" t="s">
        <v>1196</v>
      </c>
      <c r="P353" s="208">
        <f>'2023 Thawed mass'!E272</f>
        <v>154.80000000000001</v>
      </c>
      <c r="Q353" s="214">
        <v>33.01</v>
      </c>
      <c r="R353" s="247"/>
      <c r="S353" s="202">
        <v>21.48</v>
      </c>
      <c r="T353" s="247"/>
      <c r="U353" s="220"/>
      <c r="V353" s="253"/>
      <c r="W353" s="220"/>
      <c r="X353" s="220"/>
      <c r="Y353" s="220"/>
      <c r="Z353" s="220"/>
      <c r="AA353" s="220"/>
      <c r="AB353" s="220"/>
      <c r="AC353" s="220"/>
    </row>
    <row r="354" spans="1:29" ht="14.55" customHeight="1" x14ac:dyDescent="0.3">
      <c r="A354" s="267">
        <v>30</v>
      </c>
      <c r="B354" s="169" t="s">
        <v>994</v>
      </c>
      <c r="C354" s="169" t="s">
        <v>2405</v>
      </c>
      <c r="D354" s="169" t="s">
        <v>1059</v>
      </c>
      <c r="E354" s="169" t="s">
        <v>1060</v>
      </c>
      <c r="F354" s="261" t="s">
        <v>1229</v>
      </c>
      <c r="G354" s="174">
        <v>45159.496527777781</v>
      </c>
      <c r="H354" s="242" t="str">
        <f>'2023 LDW fish'!R353</f>
        <v>L2368072-18</v>
      </c>
      <c r="I354" s="169" t="s">
        <v>1168</v>
      </c>
      <c r="J354" s="169" t="s">
        <v>1170</v>
      </c>
      <c r="K354" s="169" t="s">
        <v>2428</v>
      </c>
      <c r="L354" s="174">
        <v>45159.496527777781</v>
      </c>
      <c r="M354" s="171">
        <v>45159</v>
      </c>
      <c r="N354" s="177">
        <v>0.49652777778101154</v>
      </c>
      <c r="O354" s="169" t="s">
        <v>1230</v>
      </c>
      <c r="P354" s="208">
        <f>'2023 Thawed mass'!E263</f>
        <v>483.58</v>
      </c>
      <c r="Q354" s="215">
        <v>374.17</v>
      </c>
      <c r="R354" s="265">
        <f>MIN(Q354:Q363)</f>
        <v>46.98</v>
      </c>
      <c r="S354" s="202">
        <v>47.21</v>
      </c>
      <c r="T354" s="246">
        <f t="shared" ref="T354" si="7">SUM(S354:S363)</f>
        <v>468.83000000000004</v>
      </c>
      <c r="U354" s="242" t="str">
        <f>IF(T354&gt;=$U$1+30,"Yes","No")</f>
        <v>Yes</v>
      </c>
      <c r="V354" s="251" t="s">
        <v>2463</v>
      </c>
      <c r="W354" s="242">
        <v>20.85</v>
      </c>
      <c r="X354" s="242">
        <v>6.76</v>
      </c>
      <c r="Y354" s="231" t="s">
        <v>2448</v>
      </c>
      <c r="Z354" s="242" t="s">
        <v>2448</v>
      </c>
      <c r="AA354" s="242">
        <v>444.54</v>
      </c>
      <c r="AB354" s="243"/>
      <c r="AC354" s="242">
        <v>0</v>
      </c>
    </row>
    <row r="355" spans="1:29" x14ac:dyDescent="0.3">
      <c r="A355" s="219"/>
      <c r="B355" s="169" t="s">
        <v>994</v>
      </c>
      <c r="C355" s="169" t="s">
        <v>2405</v>
      </c>
      <c r="D355" s="169" t="s">
        <v>1059</v>
      </c>
      <c r="E355" s="169" t="s">
        <v>1060</v>
      </c>
      <c r="F355" s="252"/>
      <c r="G355" s="174">
        <v>45159.496527777781</v>
      </c>
      <c r="H355" s="219"/>
      <c r="I355" s="169" t="s">
        <v>1171</v>
      </c>
      <c r="J355" s="169" t="s">
        <v>1173</v>
      </c>
      <c r="K355" s="169" t="s">
        <v>2428</v>
      </c>
      <c r="L355" s="174">
        <v>45159.548611111109</v>
      </c>
      <c r="M355" s="171">
        <v>45159</v>
      </c>
      <c r="N355" s="177">
        <v>0.54861111110949423</v>
      </c>
      <c r="O355" s="169" t="s">
        <v>1231</v>
      </c>
      <c r="P355" s="208">
        <f>'2023 Thawed mass'!E264</f>
        <v>171.38</v>
      </c>
      <c r="Q355" s="214">
        <v>115.3</v>
      </c>
      <c r="R355" s="247"/>
      <c r="S355" s="202">
        <v>47.35</v>
      </c>
      <c r="T355" s="247"/>
      <c r="U355" s="219"/>
      <c r="V355" s="252"/>
      <c r="W355" s="219"/>
      <c r="X355" s="219"/>
      <c r="Y355" s="219"/>
      <c r="Z355" s="219"/>
      <c r="AA355" s="219"/>
      <c r="AB355" s="219"/>
      <c r="AC355" s="219"/>
    </row>
    <row r="356" spans="1:29" x14ac:dyDescent="0.3">
      <c r="A356" s="219"/>
      <c r="B356" s="169" t="s">
        <v>994</v>
      </c>
      <c r="C356" s="169" t="s">
        <v>2405</v>
      </c>
      <c r="D356" s="169" t="s">
        <v>1059</v>
      </c>
      <c r="E356" s="169" t="s">
        <v>1060</v>
      </c>
      <c r="F356" s="252"/>
      <c r="G356" s="174">
        <v>45159.496527777781</v>
      </c>
      <c r="H356" s="219"/>
      <c r="I356" s="169" t="s">
        <v>1174</v>
      </c>
      <c r="J356" s="169" t="s">
        <v>1176</v>
      </c>
      <c r="K356" s="169" t="s">
        <v>2428</v>
      </c>
      <c r="L356" s="174">
        <v>45159.548611111109</v>
      </c>
      <c r="M356" s="171">
        <v>45159</v>
      </c>
      <c r="N356" s="177">
        <v>0.54861111110949423</v>
      </c>
      <c r="O356" s="169" t="s">
        <v>1232</v>
      </c>
      <c r="P356" s="208">
        <f>'2023 Thawed mass'!E265</f>
        <v>101.5</v>
      </c>
      <c r="Q356" s="214">
        <v>68.73</v>
      </c>
      <c r="R356" s="247"/>
      <c r="S356" s="202">
        <v>47.33</v>
      </c>
      <c r="T356" s="247"/>
      <c r="U356" s="219"/>
      <c r="V356" s="252"/>
      <c r="W356" s="219"/>
      <c r="X356" s="219"/>
      <c r="Y356" s="219"/>
      <c r="Z356" s="219"/>
      <c r="AA356" s="219"/>
      <c r="AB356" s="219"/>
      <c r="AC356" s="219"/>
    </row>
    <row r="357" spans="1:29" x14ac:dyDescent="0.3">
      <c r="A357" s="219"/>
      <c r="B357" s="169" t="s">
        <v>994</v>
      </c>
      <c r="C357" s="169" t="s">
        <v>2405</v>
      </c>
      <c r="D357" s="169" t="s">
        <v>1059</v>
      </c>
      <c r="E357" s="169" t="s">
        <v>1060</v>
      </c>
      <c r="F357" s="252"/>
      <c r="G357" s="174">
        <v>45159.496527777781</v>
      </c>
      <c r="H357" s="219"/>
      <c r="I357" s="169" t="s">
        <v>1177</v>
      </c>
      <c r="J357" s="169" t="s">
        <v>1179</v>
      </c>
      <c r="K357" s="169" t="s">
        <v>2428</v>
      </c>
      <c r="L357" s="174">
        <v>45159.548611111109</v>
      </c>
      <c r="M357" s="171">
        <v>45159</v>
      </c>
      <c r="N357" s="177">
        <v>0.54861111110949423</v>
      </c>
      <c r="O357" s="169" t="s">
        <v>1233</v>
      </c>
      <c r="P357" s="208">
        <f>'2023 Thawed mass'!E266</f>
        <v>97.83</v>
      </c>
      <c r="Q357" s="214">
        <v>68.5</v>
      </c>
      <c r="R357" s="247"/>
      <c r="S357" s="202">
        <v>47.17</v>
      </c>
      <c r="T357" s="247"/>
      <c r="U357" s="219"/>
      <c r="V357" s="252"/>
      <c r="W357" s="219"/>
      <c r="X357" s="219"/>
      <c r="Y357" s="219"/>
      <c r="Z357" s="219"/>
      <c r="AA357" s="219"/>
      <c r="AB357" s="219"/>
      <c r="AC357" s="219"/>
    </row>
    <row r="358" spans="1:29" x14ac:dyDescent="0.3">
      <c r="A358" s="219"/>
      <c r="B358" s="169" t="s">
        <v>994</v>
      </c>
      <c r="C358" s="169" t="s">
        <v>2405</v>
      </c>
      <c r="D358" s="169" t="s">
        <v>1059</v>
      </c>
      <c r="E358" s="169" t="s">
        <v>1060</v>
      </c>
      <c r="F358" s="252"/>
      <c r="G358" s="174">
        <v>45159.496527777781</v>
      </c>
      <c r="H358" s="219"/>
      <c r="I358" s="169" t="s">
        <v>1180</v>
      </c>
      <c r="J358" s="169" t="s">
        <v>1182</v>
      </c>
      <c r="K358" s="169" t="s">
        <v>2428</v>
      </c>
      <c r="L358" s="174">
        <v>45159.548611111109</v>
      </c>
      <c r="M358" s="171">
        <v>45159</v>
      </c>
      <c r="N358" s="177">
        <v>0.54861111110949423</v>
      </c>
      <c r="O358" s="169" t="s">
        <v>1234</v>
      </c>
      <c r="P358" s="208">
        <f>'2023 Thawed mass'!E267</f>
        <v>114.22</v>
      </c>
      <c r="Q358" s="214">
        <v>79.989999999999995</v>
      </c>
      <c r="R358" s="247"/>
      <c r="S358" s="202">
        <v>47.26</v>
      </c>
      <c r="T358" s="247"/>
      <c r="U358" s="219"/>
      <c r="V358" s="252"/>
      <c r="W358" s="219"/>
      <c r="X358" s="219"/>
      <c r="Y358" s="219"/>
      <c r="Z358" s="219"/>
      <c r="AA358" s="219"/>
      <c r="AB358" s="219"/>
      <c r="AC358" s="219"/>
    </row>
    <row r="359" spans="1:29" x14ac:dyDescent="0.3">
      <c r="A359" s="219"/>
      <c r="B359" s="169" t="s">
        <v>994</v>
      </c>
      <c r="C359" s="169" t="s">
        <v>2405</v>
      </c>
      <c r="D359" s="169" t="s">
        <v>1059</v>
      </c>
      <c r="E359" s="169" t="s">
        <v>1060</v>
      </c>
      <c r="F359" s="252"/>
      <c r="G359" s="174">
        <v>45159.496527777781</v>
      </c>
      <c r="H359" s="219"/>
      <c r="I359" s="169" t="s">
        <v>1183</v>
      </c>
      <c r="J359" s="169" t="s">
        <v>1185</v>
      </c>
      <c r="K359" s="169" t="s">
        <v>2428</v>
      </c>
      <c r="L359" s="174">
        <v>45159.548611111109</v>
      </c>
      <c r="M359" s="171">
        <v>45159</v>
      </c>
      <c r="N359" s="177">
        <v>0.54861111110949423</v>
      </c>
      <c r="O359" s="169" t="s">
        <v>1235</v>
      </c>
      <c r="P359" s="208">
        <f>'2023 Thawed mass'!E268</f>
        <v>69.64</v>
      </c>
      <c r="Q359" s="214">
        <v>46.98</v>
      </c>
      <c r="R359" s="247"/>
      <c r="S359" s="202">
        <v>44.61</v>
      </c>
      <c r="T359" s="247"/>
      <c r="U359" s="219"/>
      <c r="V359" s="252"/>
      <c r="W359" s="219"/>
      <c r="X359" s="219"/>
      <c r="Y359" s="219"/>
      <c r="Z359" s="219"/>
      <c r="AA359" s="219"/>
      <c r="AB359" s="219"/>
      <c r="AC359" s="219"/>
    </row>
    <row r="360" spans="1:29" x14ac:dyDescent="0.3">
      <c r="A360" s="219"/>
      <c r="B360" s="169" t="s">
        <v>994</v>
      </c>
      <c r="C360" s="169" t="s">
        <v>2405</v>
      </c>
      <c r="D360" s="169" t="s">
        <v>1059</v>
      </c>
      <c r="E360" s="169" t="s">
        <v>1060</v>
      </c>
      <c r="F360" s="252"/>
      <c r="G360" s="174">
        <v>45159.496527777781</v>
      </c>
      <c r="H360" s="219"/>
      <c r="I360" s="169" t="s">
        <v>1186</v>
      </c>
      <c r="J360" s="169" t="s">
        <v>1188</v>
      </c>
      <c r="K360" s="169" t="s">
        <v>2428</v>
      </c>
      <c r="L360" s="174">
        <v>45159.584722222222</v>
      </c>
      <c r="M360" s="171">
        <v>45159</v>
      </c>
      <c r="N360" s="177">
        <v>0.58472222222189885</v>
      </c>
      <c r="O360" s="169" t="s">
        <v>1236</v>
      </c>
      <c r="P360" s="208">
        <f>'2023 Thawed mass'!E269</f>
        <v>74.239999999999995</v>
      </c>
      <c r="Q360" s="214">
        <v>49.4</v>
      </c>
      <c r="R360" s="247"/>
      <c r="S360" s="202">
        <v>45.98</v>
      </c>
      <c r="T360" s="247"/>
      <c r="U360" s="219"/>
      <c r="V360" s="252"/>
      <c r="W360" s="219"/>
      <c r="X360" s="219"/>
      <c r="Y360" s="219"/>
      <c r="Z360" s="219"/>
      <c r="AA360" s="219"/>
      <c r="AB360" s="219"/>
      <c r="AC360" s="219"/>
    </row>
    <row r="361" spans="1:29" x14ac:dyDescent="0.3">
      <c r="A361" s="219"/>
      <c r="B361" s="169" t="s">
        <v>994</v>
      </c>
      <c r="C361" s="169" t="s">
        <v>2405</v>
      </c>
      <c r="D361" s="169" t="s">
        <v>1059</v>
      </c>
      <c r="E361" s="169" t="s">
        <v>1060</v>
      </c>
      <c r="F361" s="252"/>
      <c r="G361" s="174">
        <v>45159.496527777781</v>
      </c>
      <c r="H361" s="219"/>
      <c r="I361" s="169" t="s">
        <v>1189</v>
      </c>
      <c r="J361" s="169" t="s">
        <v>1191</v>
      </c>
      <c r="K361" s="169" t="s">
        <v>2428</v>
      </c>
      <c r="L361" s="174">
        <v>45159.584722222222</v>
      </c>
      <c r="M361" s="171">
        <v>45159</v>
      </c>
      <c r="N361" s="177">
        <v>0.58472222222189885</v>
      </c>
      <c r="O361" s="169" t="s">
        <v>1237</v>
      </c>
      <c r="P361" s="208">
        <f>'2023 Thawed mass'!E270</f>
        <v>121.71</v>
      </c>
      <c r="Q361" s="214">
        <v>84.11</v>
      </c>
      <c r="R361" s="247"/>
      <c r="S361" s="202">
        <v>47.24</v>
      </c>
      <c r="T361" s="247"/>
      <c r="U361" s="219"/>
      <c r="V361" s="252"/>
      <c r="W361" s="219"/>
      <c r="X361" s="219"/>
      <c r="Y361" s="219"/>
      <c r="Z361" s="219"/>
      <c r="AA361" s="219"/>
      <c r="AB361" s="219"/>
      <c r="AC361" s="219"/>
    </row>
    <row r="362" spans="1:29" x14ac:dyDescent="0.3">
      <c r="A362" s="219"/>
      <c r="B362" s="169" t="s">
        <v>994</v>
      </c>
      <c r="C362" s="169" t="s">
        <v>2405</v>
      </c>
      <c r="D362" s="169" t="s">
        <v>1059</v>
      </c>
      <c r="E362" s="169" t="s">
        <v>1060</v>
      </c>
      <c r="F362" s="252"/>
      <c r="G362" s="174">
        <v>45159.496527777781</v>
      </c>
      <c r="H362" s="219"/>
      <c r="I362" s="169" t="s">
        <v>1192</v>
      </c>
      <c r="J362" s="169" t="s">
        <v>1194</v>
      </c>
      <c r="K362" s="169" t="s">
        <v>2428</v>
      </c>
      <c r="L362" s="174">
        <v>45160.439583333333</v>
      </c>
      <c r="M362" s="171">
        <v>45160</v>
      </c>
      <c r="N362" s="177">
        <v>0.43958333333284827</v>
      </c>
      <c r="O362" s="169" t="s">
        <v>1238</v>
      </c>
      <c r="P362" s="208">
        <f>'2023 Thawed mass'!E271</f>
        <v>139.85</v>
      </c>
      <c r="Q362" s="214">
        <v>92.32</v>
      </c>
      <c r="R362" s="247"/>
      <c r="S362" s="202">
        <v>47.4</v>
      </c>
      <c r="T362" s="247"/>
      <c r="U362" s="219"/>
      <c r="V362" s="252"/>
      <c r="W362" s="219"/>
      <c r="X362" s="219"/>
      <c r="Y362" s="219"/>
      <c r="Z362" s="219"/>
      <c r="AA362" s="219"/>
      <c r="AB362" s="219"/>
      <c r="AC362" s="219"/>
    </row>
    <row r="363" spans="1:29" x14ac:dyDescent="0.3">
      <c r="A363" s="219"/>
      <c r="B363" s="169" t="s">
        <v>994</v>
      </c>
      <c r="C363" s="169" t="s">
        <v>2405</v>
      </c>
      <c r="D363" s="169" t="s">
        <v>1059</v>
      </c>
      <c r="E363" s="169" t="s">
        <v>1060</v>
      </c>
      <c r="F363" s="253"/>
      <c r="G363" s="174">
        <v>45159.496527777781</v>
      </c>
      <c r="H363" s="220"/>
      <c r="I363" s="169" t="s">
        <v>1195</v>
      </c>
      <c r="J363" s="169" t="s">
        <v>1197</v>
      </c>
      <c r="K363" s="169" t="s">
        <v>2428</v>
      </c>
      <c r="L363" s="174">
        <v>45160.493055555555</v>
      </c>
      <c r="M363" s="171">
        <v>45160</v>
      </c>
      <c r="N363" s="177">
        <v>0.49305555555474712</v>
      </c>
      <c r="O363" s="169" t="s">
        <v>1239</v>
      </c>
      <c r="P363" s="208">
        <f>'2023 Thawed mass'!E272</f>
        <v>154.80000000000001</v>
      </c>
      <c r="Q363" s="214">
        <v>114.91</v>
      </c>
      <c r="R363" s="247"/>
      <c r="S363" s="202">
        <v>47.28</v>
      </c>
      <c r="T363" s="247"/>
      <c r="U363" s="220"/>
      <c r="V363" s="253"/>
      <c r="W363" s="220"/>
      <c r="X363" s="220"/>
      <c r="Y363" s="220"/>
      <c r="Z363" s="220"/>
      <c r="AA363" s="220"/>
      <c r="AB363" s="220"/>
      <c r="AC363" s="220"/>
    </row>
    <row r="364" spans="1:29" x14ac:dyDescent="0.3">
      <c r="A364" s="267">
        <v>31</v>
      </c>
      <c r="B364" s="169" t="s">
        <v>994</v>
      </c>
      <c r="C364" s="169" t="s">
        <v>2406</v>
      </c>
      <c r="D364" s="169" t="s">
        <v>995</v>
      </c>
      <c r="E364" s="169" t="s">
        <v>996</v>
      </c>
      <c r="F364" s="242" t="s">
        <v>1251</v>
      </c>
      <c r="G364" s="174">
        <v>45159.395833333336</v>
      </c>
      <c r="H364" s="242" t="str">
        <f>'2023 LDW fish'!R363</f>
        <v>L2368072-19</v>
      </c>
      <c r="I364" s="169" t="s">
        <v>1252</v>
      </c>
      <c r="J364" s="169" t="s">
        <v>1254</v>
      </c>
      <c r="K364" s="169" t="s">
        <v>2428</v>
      </c>
      <c r="L364" s="174">
        <v>45159.395833333336</v>
      </c>
      <c r="M364" s="171">
        <v>45159</v>
      </c>
      <c r="N364" s="177">
        <v>0.39583333333575865</v>
      </c>
      <c r="O364" s="169" t="s">
        <v>1253</v>
      </c>
      <c r="P364" s="208">
        <f>'2023 Thawed mass'!E273</f>
        <v>133.1</v>
      </c>
      <c r="Q364" s="215">
        <v>36.11</v>
      </c>
      <c r="R364" s="265">
        <f>MIN(Q364:Q373)</f>
        <v>16.5</v>
      </c>
      <c r="S364" s="202">
        <v>16.670000000000002</v>
      </c>
      <c r="T364" s="246">
        <f t="shared" ref="T364" si="8">SUM(S364:S373)</f>
        <v>165.79999999999998</v>
      </c>
      <c r="U364" s="242" t="str">
        <f>IF(T364&gt;=$U$1,"Yes","No")</f>
        <v>Yes</v>
      </c>
      <c r="V364" s="242"/>
      <c r="W364" s="242">
        <v>20.84</v>
      </c>
      <c r="X364" s="242">
        <v>8.76</v>
      </c>
      <c r="Y364" s="231" t="s">
        <v>2448</v>
      </c>
      <c r="Z364" s="242" t="s">
        <v>2448</v>
      </c>
      <c r="AA364" s="242">
        <v>128</v>
      </c>
      <c r="AB364" s="243" t="s">
        <v>2448</v>
      </c>
      <c r="AC364" s="242">
        <v>0</v>
      </c>
    </row>
    <row r="365" spans="1:29" x14ac:dyDescent="0.3">
      <c r="A365" s="219"/>
      <c r="B365" s="169" t="s">
        <v>994</v>
      </c>
      <c r="C365" s="169" t="s">
        <v>2406</v>
      </c>
      <c r="D365" s="169" t="s">
        <v>995</v>
      </c>
      <c r="E365" s="169" t="s">
        <v>996</v>
      </c>
      <c r="F365" s="219"/>
      <c r="G365" s="174">
        <v>45159.395833333336</v>
      </c>
      <c r="H365" s="219"/>
      <c r="I365" s="169" t="s">
        <v>1255</v>
      </c>
      <c r="J365" s="169" t="s">
        <v>1257</v>
      </c>
      <c r="K365" s="169" t="s">
        <v>2428</v>
      </c>
      <c r="L365" s="174">
        <v>45159.548611111109</v>
      </c>
      <c r="M365" s="171">
        <v>45159</v>
      </c>
      <c r="N365" s="177">
        <v>0.54861111110949423</v>
      </c>
      <c r="O365" s="169" t="s">
        <v>1256</v>
      </c>
      <c r="P365" s="208">
        <f>'2023 Thawed mass'!E274</f>
        <v>68.540000000000006</v>
      </c>
      <c r="Q365" s="214">
        <v>16.5</v>
      </c>
      <c r="R365" s="247"/>
      <c r="S365" s="202">
        <v>15.43</v>
      </c>
      <c r="T365" s="247"/>
      <c r="U365" s="219"/>
      <c r="V365" s="219"/>
      <c r="W365" s="219"/>
      <c r="X365" s="219"/>
      <c r="Y365" s="219"/>
      <c r="Z365" s="219"/>
      <c r="AA365" s="219"/>
      <c r="AB365" s="219"/>
      <c r="AC365" s="219"/>
    </row>
    <row r="366" spans="1:29" x14ac:dyDescent="0.3">
      <c r="A366" s="219"/>
      <c r="B366" s="169" t="s">
        <v>994</v>
      </c>
      <c r="C366" s="169" t="s">
        <v>2406</v>
      </c>
      <c r="D366" s="169" t="s">
        <v>995</v>
      </c>
      <c r="E366" s="169" t="s">
        <v>996</v>
      </c>
      <c r="F366" s="219"/>
      <c r="G366" s="174">
        <v>45159.395833333336</v>
      </c>
      <c r="H366" s="219"/>
      <c r="I366" s="169" t="s">
        <v>1258</v>
      </c>
      <c r="J366" s="169" t="s">
        <v>1260</v>
      </c>
      <c r="K366" s="169" t="s">
        <v>2428</v>
      </c>
      <c r="L366" s="174">
        <v>45159.584722222222</v>
      </c>
      <c r="M366" s="171">
        <v>45159</v>
      </c>
      <c r="N366" s="177">
        <v>0.58472222222189885</v>
      </c>
      <c r="O366" s="169" t="s">
        <v>1259</v>
      </c>
      <c r="P366" s="208">
        <f>'2023 Thawed mass'!E275</f>
        <v>190.26</v>
      </c>
      <c r="Q366" s="214">
        <v>52.79</v>
      </c>
      <c r="R366" s="247"/>
      <c r="S366" s="202">
        <v>16.510000000000002</v>
      </c>
      <c r="T366" s="247"/>
      <c r="U366" s="219"/>
      <c r="V366" s="219"/>
      <c r="W366" s="219"/>
      <c r="X366" s="219"/>
      <c r="Y366" s="219"/>
      <c r="Z366" s="219"/>
      <c r="AA366" s="219"/>
      <c r="AB366" s="219"/>
      <c r="AC366" s="219"/>
    </row>
    <row r="367" spans="1:29" x14ac:dyDescent="0.3">
      <c r="A367" s="219"/>
      <c r="B367" s="169" t="s">
        <v>994</v>
      </c>
      <c r="C367" s="169" t="s">
        <v>2406</v>
      </c>
      <c r="D367" s="169" t="s">
        <v>995</v>
      </c>
      <c r="E367" s="169" t="s">
        <v>996</v>
      </c>
      <c r="F367" s="219"/>
      <c r="G367" s="174">
        <v>45159.395833333336</v>
      </c>
      <c r="H367" s="219"/>
      <c r="I367" s="169" t="s">
        <v>1261</v>
      </c>
      <c r="J367" s="169" t="s">
        <v>1263</v>
      </c>
      <c r="K367" s="169" t="s">
        <v>2428</v>
      </c>
      <c r="L367" s="174">
        <v>45159.584722222222</v>
      </c>
      <c r="M367" s="171">
        <v>45159</v>
      </c>
      <c r="N367" s="177">
        <v>0.58472222222189885</v>
      </c>
      <c r="O367" s="169" t="s">
        <v>1262</v>
      </c>
      <c r="P367" s="208">
        <f>'2023 Thawed mass'!E276</f>
        <v>103.04</v>
      </c>
      <c r="Q367" s="214">
        <v>29.88</v>
      </c>
      <c r="R367" s="247"/>
      <c r="S367" s="202">
        <v>16.510000000000002</v>
      </c>
      <c r="T367" s="247"/>
      <c r="U367" s="219"/>
      <c r="V367" s="219"/>
      <c r="W367" s="219"/>
      <c r="X367" s="219"/>
      <c r="Y367" s="219"/>
      <c r="Z367" s="219"/>
      <c r="AA367" s="219"/>
      <c r="AB367" s="219"/>
      <c r="AC367" s="219"/>
    </row>
    <row r="368" spans="1:29" x14ac:dyDescent="0.3">
      <c r="A368" s="219"/>
      <c r="B368" s="169" t="s">
        <v>994</v>
      </c>
      <c r="C368" s="169" t="s">
        <v>2406</v>
      </c>
      <c r="D368" s="169" t="s">
        <v>995</v>
      </c>
      <c r="E368" s="169" t="s">
        <v>996</v>
      </c>
      <c r="F368" s="219"/>
      <c r="G368" s="174">
        <v>45159.395833333336</v>
      </c>
      <c r="H368" s="219"/>
      <c r="I368" s="169" t="s">
        <v>1264</v>
      </c>
      <c r="J368" s="169" t="s">
        <v>1266</v>
      </c>
      <c r="K368" s="169" t="s">
        <v>2428</v>
      </c>
      <c r="L368" s="174">
        <v>45159.584722222222</v>
      </c>
      <c r="M368" s="171">
        <v>45159</v>
      </c>
      <c r="N368" s="177">
        <v>0.58472222222189885</v>
      </c>
      <c r="O368" s="169" t="s">
        <v>1265</v>
      </c>
      <c r="P368" s="208">
        <f>'2023 Thawed mass'!E277</f>
        <v>100.15</v>
      </c>
      <c r="Q368" s="214">
        <v>26.39</v>
      </c>
      <c r="R368" s="247"/>
      <c r="S368" s="202">
        <v>16.77</v>
      </c>
      <c r="T368" s="247"/>
      <c r="U368" s="219"/>
      <c r="V368" s="219"/>
      <c r="W368" s="219"/>
      <c r="X368" s="219"/>
      <c r="Y368" s="219"/>
      <c r="Z368" s="219"/>
      <c r="AA368" s="219"/>
      <c r="AB368" s="219"/>
      <c r="AC368" s="219"/>
    </row>
    <row r="369" spans="1:29" x14ac:dyDescent="0.3">
      <c r="A369" s="219"/>
      <c r="B369" s="169" t="s">
        <v>994</v>
      </c>
      <c r="C369" s="169" t="s">
        <v>2406</v>
      </c>
      <c r="D369" s="169" t="s">
        <v>995</v>
      </c>
      <c r="E369" s="169" t="s">
        <v>996</v>
      </c>
      <c r="F369" s="219"/>
      <c r="G369" s="174">
        <v>45159.395833333336</v>
      </c>
      <c r="H369" s="219"/>
      <c r="I369" s="169" t="s">
        <v>1267</v>
      </c>
      <c r="J369" s="169" t="s">
        <v>1269</v>
      </c>
      <c r="K369" s="169" t="s">
        <v>2428</v>
      </c>
      <c r="L369" s="174">
        <v>45159.584722222222</v>
      </c>
      <c r="M369" s="171">
        <v>45159</v>
      </c>
      <c r="N369" s="177">
        <v>0.58472222222189885</v>
      </c>
      <c r="O369" s="169" t="s">
        <v>1268</v>
      </c>
      <c r="P369" s="208">
        <f>'2023 Thawed mass'!E278</f>
        <v>83.2</v>
      </c>
      <c r="Q369" s="214">
        <v>24.53</v>
      </c>
      <c r="R369" s="247"/>
      <c r="S369" s="202">
        <v>16.649999999999999</v>
      </c>
      <c r="T369" s="247"/>
      <c r="U369" s="219"/>
      <c r="V369" s="219"/>
      <c r="W369" s="219"/>
      <c r="X369" s="219"/>
      <c r="Y369" s="219"/>
      <c r="Z369" s="219"/>
      <c r="AA369" s="219"/>
      <c r="AB369" s="219"/>
      <c r="AC369" s="219"/>
    </row>
    <row r="370" spans="1:29" x14ac:dyDescent="0.3">
      <c r="A370" s="219"/>
      <c r="B370" s="169" t="s">
        <v>994</v>
      </c>
      <c r="C370" s="169" t="s">
        <v>2406</v>
      </c>
      <c r="D370" s="169" t="s">
        <v>995</v>
      </c>
      <c r="E370" s="169" t="s">
        <v>996</v>
      </c>
      <c r="F370" s="219"/>
      <c r="G370" s="174">
        <v>45159.395833333336</v>
      </c>
      <c r="H370" s="219"/>
      <c r="I370" s="169" t="s">
        <v>1270</v>
      </c>
      <c r="J370" s="169" t="s">
        <v>1272</v>
      </c>
      <c r="K370" s="169" t="s">
        <v>2428</v>
      </c>
      <c r="L370" s="174">
        <v>45160.439583333333</v>
      </c>
      <c r="M370" s="171">
        <v>45160</v>
      </c>
      <c r="N370" s="177">
        <v>0.43958333333284827</v>
      </c>
      <c r="O370" s="169" t="s">
        <v>1271</v>
      </c>
      <c r="P370" s="208">
        <f>'2023 Thawed mass'!E279</f>
        <v>164.16</v>
      </c>
      <c r="Q370" s="214">
        <v>43.12</v>
      </c>
      <c r="R370" s="247"/>
      <c r="S370" s="202">
        <v>16.82</v>
      </c>
      <c r="T370" s="247"/>
      <c r="U370" s="219"/>
      <c r="V370" s="219"/>
      <c r="W370" s="219"/>
      <c r="X370" s="219"/>
      <c r="Y370" s="219"/>
      <c r="Z370" s="219"/>
      <c r="AA370" s="219"/>
      <c r="AB370" s="219"/>
      <c r="AC370" s="219"/>
    </row>
    <row r="371" spans="1:29" x14ac:dyDescent="0.3">
      <c r="A371" s="219"/>
      <c r="B371" s="169" t="s">
        <v>994</v>
      </c>
      <c r="C371" s="169" t="s">
        <v>2406</v>
      </c>
      <c r="D371" s="169" t="s">
        <v>995</v>
      </c>
      <c r="E371" s="169" t="s">
        <v>996</v>
      </c>
      <c r="F371" s="219"/>
      <c r="G371" s="174">
        <v>45159.395833333336</v>
      </c>
      <c r="H371" s="219"/>
      <c r="I371" s="169" t="s">
        <v>1273</v>
      </c>
      <c r="J371" s="169" t="s">
        <v>1275</v>
      </c>
      <c r="K371" s="169" t="s">
        <v>2428</v>
      </c>
      <c r="L371" s="174">
        <v>45160.472916666666</v>
      </c>
      <c r="M371" s="171">
        <v>45160</v>
      </c>
      <c r="N371" s="177">
        <v>0.47291666666569654</v>
      </c>
      <c r="O371" s="169" t="s">
        <v>1274</v>
      </c>
      <c r="P371" s="208">
        <f>'2023 Thawed mass'!E280</f>
        <v>105.82</v>
      </c>
      <c r="Q371" s="214">
        <v>30.01</v>
      </c>
      <c r="R371" s="247"/>
      <c r="S371" s="202">
        <v>16.84</v>
      </c>
      <c r="T371" s="247"/>
      <c r="U371" s="219"/>
      <c r="V371" s="219"/>
      <c r="W371" s="219"/>
      <c r="X371" s="219"/>
      <c r="Y371" s="219"/>
      <c r="Z371" s="219"/>
      <c r="AA371" s="219"/>
      <c r="AB371" s="219"/>
      <c r="AC371" s="219"/>
    </row>
    <row r="372" spans="1:29" x14ac:dyDescent="0.3">
      <c r="A372" s="219"/>
      <c r="B372" s="169" t="s">
        <v>994</v>
      </c>
      <c r="C372" s="169" t="s">
        <v>2406</v>
      </c>
      <c r="D372" s="169" t="s">
        <v>995</v>
      </c>
      <c r="E372" s="169" t="s">
        <v>996</v>
      </c>
      <c r="F372" s="219"/>
      <c r="G372" s="174">
        <v>45159.395833333336</v>
      </c>
      <c r="H372" s="219"/>
      <c r="I372" s="169" t="s">
        <v>1276</v>
      </c>
      <c r="J372" s="169" t="s">
        <v>1278</v>
      </c>
      <c r="K372" s="169" t="s">
        <v>2428</v>
      </c>
      <c r="L372" s="174">
        <v>45160.493055555555</v>
      </c>
      <c r="M372" s="171">
        <v>45160</v>
      </c>
      <c r="N372" s="177">
        <v>0.49305555555474712</v>
      </c>
      <c r="O372" s="169" t="s">
        <v>1277</v>
      </c>
      <c r="P372" s="208">
        <f>'2023 Thawed mass'!E281</f>
        <v>183.97</v>
      </c>
      <c r="Q372" s="214">
        <v>50.01</v>
      </c>
      <c r="R372" s="247"/>
      <c r="S372" s="202">
        <v>16.73</v>
      </c>
      <c r="T372" s="247"/>
      <c r="U372" s="219"/>
      <c r="V372" s="219"/>
      <c r="W372" s="219"/>
      <c r="X372" s="219"/>
      <c r="Y372" s="219"/>
      <c r="Z372" s="219"/>
      <c r="AA372" s="219"/>
      <c r="AB372" s="219"/>
      <c r="AC372" s="219"/>
    </row>
    <row r="373" spans="1:29" x14ac:dyDescent="0.3">
      <c r="A373" s="219"/>
      <c r="B373" s="169" t="s">
        <v>994</v>
      </c>
      <c r="C373" s="169" t="s">
        <v>2406</v>
      </c>
      <c r="D373" s="169" t="s">
        <v>995</v>
      </c>
      <c r="E373" s="169" t="s">
        <v>996</v>
      </c>
      <c r="F373" s="220"/>
      <c r="G373" s="174">
        <v>45159.395833333336</v>
      </c>
      <c r="H373" s="220"/>
      <c r="I373" s="169" t="s">
        <v>1279</v>
      </c>
      <c r="J373" s="169" t="s">
        <v>1281</v>
      </c>
      <c r="K373" s="169" t="s">
        <v>2428</v>
      </c>
      <c r="L373" s="174">
        <v>45160.493055555555</v>
      </c>
      <c r="M373" s="171">
        <v>45160</v>
      </c>
      <c r="N373" s="177">
        <v>0.49305555555474712</v>
      </c>
      <c r="O373" s="169" t="s">
        <v>1280</v>
      </c>
      <c r="P373" s="208">
        <f>'2023 Thawed mass'!E282</f>
        <v>411.92</v>
      </c>
      <c r="Q373" s="214">
        <v>104.29</v>
      </c>
      <c r="R373" s="247"/>
      <c r="S373" s="202">
        <v>16.87</v>
      </c>
      <c r="T373" s="247"/>
      <c r="U373" s="220"/>
      <c r="V373" s="220"/>
      <c r="W373" s="220"/>
      <c r="X373" s="220"/>
      <c r="Y373" s="220"/>
      <c r="Z373" s="220"/>
      <c r="AA373" s="220"/>
      <c r="AB373" s="220"/>
      <c r="AC373" s="220"/>
    </row>
    <row r="374" spans="1:29" x14ac:dyDescent="0.3">
      <c r="A374" s="267">
        <v>32</v>
      </c>
      <c r="B374" s="169" t="s">
        <v>994</v>
      </c>
      <c r="C374" s="169" t="s">
        <v>2406</v>
      </c>
      <c r="D374" s="169" t="s">
        <v>1059</v>
      </c>
      <c r="E374" s="169" t="s">
        <v>1060</v>
      </c>
      <c r="F374" s="242" t="s">
        <v>1313</v>
      </c>
      <c r="G374" s="174">
        <v>45159.395833333336</v>
      </c>
      <c r="H374" s="242" t="str">
        <f>'2023 LDW fish'!R373</f>
        <v>L2368072-20</v>
      </c>
      <c r="I374" s="169" t="s">
        <v>1252</v>
      </c>
      <c r="J374" s="169" t="s">
        <v>1254</v>
      </c>
      <c r="K374" s="169" t="s">
        <v>2428</v>
      </c>
      <c r="L374" s="174">
        <v>45159.395833333336</v>
      </c>
      <c r="M374" s="171">
        <v>45159</v>
      </c>
      <c r="N374" s="177">
        <v>0.39583333333575865</v>
      </c>
      <c r="O374" s="169" t="s">
        <v>1314</v>
      </c>
      <c r="P374" s="208">
        <f>'2023 Thawed mass'!E273</f>
        <v>133.1</v>
      </c>
      <c r="Q374" s="215">
        <v>85.49</v>
      </c>
      <c r="R374" s="265">
        <f>MIN(Q374:Q383)</f>
        <v>48.45</v>
      </c>
      <c r="S374" s="202">
        <v>48.7</v>
      </c>
      <c r="T374" s="246">
        <f>SUM(S374:S383)</f>
        <v>484.91999999999996</v>
      </c>
      <c r="U374" s="242" t="str">
        <f>IF(T374&gt;=$U$1,"Yes","No")</f>
        <v>Yes</v>
      </c>
      <c r="V374" s="242"/>
      <c r="W374" s="242">
        <v>21.64</v>
      </c>
      <c r="X374" s="242">
        <v>6.36</v>
      </c>
      <c r="Y374" s="231" t="s">
        <v>2448</v>
      </c>
      <c r="Z374" s="242" t="s">
        <v>2448</v>
      </c>
      <c r="AA374" s="242">
        <v>437.91</v>
      </c>
      <c r="AB374" s="243" t="s">
        <v>2448</v>
      </c>
      <c r="AC374" s="242">
        <v>0</v>
      </c>
    </row>
    <row r="375" spans="1:29" x14ac:dyDescent="0.3">
      <c r="A375" s="219"/>
      <c r="B375" s="169" t="s">
        <v>994</v>
      </c>
      <c r="C375" s="169" t="s">
        <v>2406</v>
      </c>
      <c r="D375" s="169" t="s">
        <v>1059</v>
      </c>
      <c r="E375" s="169" t="s">
        <v>1060</v>
      </c>
      <c r="F375" s="219"/>
      <c r="G375" s="174">
        <v>45159.395833333336</v>
      </c>
      <c r="H375" s="219"/>
      <c r="I375" s="169" t="s">
        <v>1255</v>
      </c>
      <c r="J375" s="169" t="s">
        <v>1257</v>
      </c>
      <c r="K375" s="169" t="s">
        <v>2428</v>
      </c>
      <c r="L375" s="174">
        <v>45159.548611111109</v>
      </c>
      <c r="M375" s="171">
        <v>45159</v>
      </c>
      <c r="N375" s="177">
        <v>0.54861111110949423</v>
      </c>
      <c r="O375" s="169" t="s">
        <v>1315</v>
      </c>
      <c r="P375" s="208">
        <f>'2023 Thawed mass'!E274</f>
        <v>68.540000000000006</v>
      </c>
      <c r="Q375" s="214">
        <v>48.45</v>
      </c>
      <c r="R375" s="247"/>
      <c r="S375" s="202">
        <v>46.08</v>
      </c>
      <c r="T375" s="247"/>
      <c r="U375" s="219"/>
      <c r="V375" s="219"/>
      <c r="W375" s="219"/>
      <c r="X375" s="219"/>
      <c r="Y375" s="219"/>
      <c r="Z375" s="219"/>
      <c r="AA375" s="219"/>
      <c r="AB375" s="219"/>
      <c r="AC375" s="219"/>
    </row>
    <row r="376" spans="1:29" x14ac:dyDescent="0.3">
      <c r="A376" s="219"/>
      <c r="B376" s="169" t="s">
        <v>994</v>
      </c>
      <c r="C376" s="169" t="s">
        <v>2406</v>
      </c>
      <c r="D376" s="169" t="s">
        <v>1059</v>
      </c>
      <c r="E376" s="169" t="s">
        <v>1060</v>
      </c>
      <c r="F376" s="219"/>
      <c r="G376" s="174">
        <v>45159.395833333336</v>
      </c>
      <c r="H376" s="219"/>
      <c r="I376" s="169" t="s">
        <v>1258</v>
      </c>
      <c r="J376" s="169" t="s">
        <v>1260</v>
      </c>
      <c r="K376" s="169" t="s">
        <v>2428</v>
      </c>
      <c r="L376" s="174">
        <v>45159.584722222222</v>
      </c>
      <c r="M376" s="171">
        <v>45159</v>
      </c>
      <c r="N376" s="177">
        <v>0.58472222222189885</v>
      </c>
      <c r="O376" s="169" t="s">
        <v>1316</v>
      </c>
      <c r="P376" s="208">
        <f>'2023 Thawed mass'!E275</f>
        <v>190.26</v>
      </c>
      <c r="Q376" s="214">
        <v>131.51</v>
      </c>
      <c r="R376" s="247"/>
      <c r="S376" s="202">
        <v>48.75</v>
      </c>
      <c r="T376" s="247"/>
      <c r="U376" s="219"/>
      <c r="V376" s="219"/>
      <c r="W376" s="219"/>
      <c r="X376" s="219"/>
      <c r="Y376" s="219"/>
      <c r="Z376" s="219"/>
      <c r="AA376" s="219"/>
      <c r="AB376" s="219"/>
      <c r="AC376" s="219"/>
    </row>
    <row r="377" spans="1:29" x14ac:dyDescent="0.3">
      <c r="A377" s="219"/>
      <c r="B377" s="169" t="s">
        <v>994</v>
      </c>
      <c r="C377" s="169" t="s">
        <v>2406</v>
      </c>
      <c r="D377" s="169" t="s">
        <v>1059</v>
      </c>
      <c r="E377" s="169" t="s">
        <v>1060</v>
      </c>
      <c r="F377" s="219"/>
      <c r="G377" s="174">
        <v>45159.395833333336</v>
      </c>
      <c r="H377" s="219"/>
      <c r="I377" s="169" t="s">
        <v>1261</v>
      </c>
      <c r="J377" s="169" t="s">
        <v>1263</v>
      </c>
      <c r="K377" s="169" t="s">
        <v>2428</v>
      </c>
      <c r="L377" s="174">
        <v>45159.584722222222</v>
      </c>
      <c r="M377" s="171">
        <v>45159</v>
      </c>
      <c r="N377" s="177">
        <v>0.58472222222189885</v>
      </c>
      <c r="O377" s="169" t="s">
        <v>1317</v>
      </c>
      <c r="P377" s="208">
        <f>'2023 Thawed mass'!E276</f>
        <v>103.04</v>
      </c>
      <c r="Q377" s="214">
        <v>68.83</v>
      </c>
      <c r="R377" s="247"/>
      <c r="S377" s="202">
        <v>48.85</v>
      </c>
      <c r="T377" s="247"/>
      <c r="U377" s="219"/>
      <c r="V377" s="219"/>
      <c r="W377" s="219"/>
      <c r="X377" s="219"/>
      <c r="Y377" s="219"/>
      <c r="Z377" s="219"/>
      <c r="AA377" s="219"/>
      <c r="AB377" s="219"/>
      <c r="AC377" s="219"/>
    </row>
    <row r="378" spans="1:29" x14ac:dyDescent="0.3">
      <c r="A378" s="219"/>
      <c r="B378" s="169" t="s">
        <v>994</v>
      </c>
      <c r="C378" s="169" t="s">
        <v>2406</v>
      </c>
      <c r="D378" s="169" t="s">
        <v>1059</v>
      </c>
      <c r="E378" s="169" t="s">
        <v>1060</v>
      </c>
      <c r="F378" s="219"/>
      <c r="G378" s="174">
        <v>45159.395833333336</v>
      </c>
      <c r="H378" s="219"/>
      <c r="I378" s="169" t="s">
        <v>1264</v>
      </c>
      <c r="J378" s="169" t="s">
        <v>1266</v>
      </c>
      <c r="K378" s="169" t="s">
        <v>2428</v>
      </c>
      <c r="L378" s="174">
        <v>45159.584722222222</v>
      </c>
      <c r="M378" s="171">
        <v>45159</v>
      </c>
      <c r="N378" s="177">
        <v>0.58472222222189885</v>
      </c>
      <c r="O378" s="169" t="s">
        <v>1318</v>
      </c>
      <c r="P378" s="208">
        <f>'2023 Thawed mass'!E277</f>
        <v>100.15</v>
      </c>
      <c r="Q378" s="214">
        <v>72.599999999999994</v>
      </c>
      <c r="R378" s="247"/>
      <c r="S378" s="202">
        <v>48.76</v>
      </c>
      <c r="T378" s="247"/>
      <c r="U378" s="219"/>
      <c r="V378" s="219"/>
      <c r="W378" s="219"/>
      <c r="X378" s="219"/>
      <c r="Y378" s="219"/>
      <c r="Z378" s="219"/>
      <c r="AA378" s="219"/>
      <c r="AB378" s="219"/>
      <c r="AC378" s="219"/>
    </row>
    <row r="379" spans="1:29" x14ac:dyDescent="0.3">
      <c r="A379" s="219"/>
      <c r="B379" s="169" t="s">
        <v>994</v>
      </c>
      <c r="C379" s="169" t="s">
        <v>2406</v>
      </c>
      <c r="D379" s="169" t="s">
        <v>1059</v>
      </c>
      <c r="E379" s="169" t="s">
        <v>1060</v>
      </c>
      <c r="F379" s="219"/>
      <c r="G379" s="174">
        <v>45159.395833333336</v>
      </c>
      <c r="H379" s="219"/>
      <c r="I379" s="169" t="s">
        <v>1267</v>
      </c>
      <c r="J379" s="169" t="s">
        <v>1269</v>
      </c>
      <c r="K379" s="169" t="s">
        <v>2428</v>
      </c>
      <c r="L379" s="174">
        <v>45159.584722222222</v>
      </c>
      <c r="M379" s="171">
        <v>45159</v>
      </c>
      <c r="N379" s="177">
        <v>0.58472222222189885</v>
      </c>
      <c r="O379" s="169" t="s">
        <v>1319</v>
      </c>
      <c r="P379" s="208">
        <f>'2023 Thawed mass'!E278</f>
        <v>83.2</v>
      </c>
      <c r="Q379" s="214">
        <v>54.51</v>
      </c>
      <c r="R379" s="247"/>
      <c r="S379" s="202">
        <v>48.83</v>
      </c>
      <c r="T379" s="247"/>
      <c r="U379" s="219"/>
      <c r="V379" s="219"/>
      <c r="W379" s="219"/>
      <c r="X379" s="219"/>
      <c r="Y379" s="219"/>
      <c r="Z379" s="219"/>
      <c r="AA379" s="219"/>
      <c r="AB379" s="219"/>
      <c r="AC379" s="219"/>
    </row>
    <row r="380" spans="1:29" x14ac:dyDescent="0.3">
      <c r="A380" s="219"/>
      <c r="B380" s="169" t="s">
        <v>994</v>
      </c>
      <c r="C380" s="169" t="s">
        <v>2406</v>
      </c>
      <c r="D380" s="169" t="s">
        <v>1059</v>
      </c>
      <c r="E380" s="169" t="s">
        <v>1060</v>
      </c>
      <c r="F380" s="219"/>
      <c r="G380" s="174">
        <v>45159.395833333336</v>
      </c>
      <c r="H380" s="219"/>
      <c r="I380" s="169" t="s">
        <v>1270</v>
      </c>
      <c r="J380" s="169" t="s">
        <v>1272</v>
      </c>
      <c r="K380" s="169" t="s">
        <v>2428</v>
      </c>
      <c r="L380" s="174">
        <v>45160.439583333333</v>
      </c>
      <c r="M380" s="171">
        <v>45160</v>
      </c>
      <c r="N380" s="177">
        <v>0.43958333333284827</v>
      </c>
      <c r="O380" s="169" t="s">
        <v>1320</v>
      </c>
      <c r="P380" s="208">
        <f>'2023 Thawed mass'!E279</f>
        <v>164.16</v>
      </c>
      <c r="Q380" s="214">
        <v>115.39</v>
      </c>
      <c r="R380" s="247"/>
      <c r="S380" s="202">
        <v>48.58</v>
      </c>
      <c r="T380" s="247"/>
      <c r="U380" s="219"/>
      <c r="V380" s="219"/>
      <c r="W380" s="219"/>
      <c r="X380" s="219"/>
      <c r="Y380" s="219"/>
      <c r="Z380" s="219"/>
      <c r="AA380" s="219"/>
      <c r="AB380" s="219"/>
      <c r="AC380" s="219"/>
    </row>
    <row r="381" spans="1:29" x14ac:dyDescent="0.3">
      <c r="A381" s="219"/>
      <c r="B381" s="169" t="s">
        <v>994</v>
      </c>
      <c r="C381" s="169" t="s">
        <v>2406</v>
      </c>
      <c r="D381" s="169" t="s">
        <v>1059</v>
      </c>
      <c r="E381" s="169" t="s">
        <v>1060</v>
      </c>
      <c r="F381" s="219"/>
      <c r="G381" s="174">
        <v>45159.395833333336</v>
      </c>
      <c r="H381" s="219"/>
      <c r="I381" s="169" t="s">
        <v>1273</v>
      </c>
      <c r="J381" s="169" t="s">
        <v>1275</v>
      </c>
      <c r="K381" s="169" t="s">
        <v>2428</v>
      </c>
      <c r="L381" s="174">
        <v>45160.472916666666</v>
      </c>
      <c r="M381" s="171">
        <v>45160</v>
      </c>
      <c r="N381" s="177">
        <v>0.47291666666569654</v>
      </c>
      <c r="O381" s="169" t="s">
        <v>1321</v>
      </c>
      <c r="P381" s="208">
        <f>'2023 Thawed mass'!E280</f>
        <v>105.82</v>
      </c>
      <c r="Q381" s="214">
        <v>72.28</v>
      </c>
      <c r="R381" s="247"/>
      <c r="S381" s="202">
        <v>48.85</v>
      </c>
      <c r="T381" s="247"/>
      <c r="U381" s="219"/>
      <c r="V381" s="219"/>
      <c r="W381" s="219"/>
      <c r="X381" s="219"/>
      <c r="Y381" s="219"/>
      <c r="Z381" s="219"/>
      <c r="AA381" s="219"/>
      <c r="AB381" s="219"/>
      <c r="AC381" s="219"/>
    </row>
    <row r="382" spans="1:29" x14ac:dyDescent="0.3">
      <c r="A382" s="219"/>
      <c r="B382" s="169" t="s">
        <v>994</v>
      </c>
      <c r="C382" s="169" t="s">
        <v>2406</v>
      </c>
      <c r="D382" s="169" t="s">
        <v>1059</v>
      </c>
      <c r="E382" s="169" t="s">
        <v>1060</v>
      </c>
      <c r="F382" s="219"/>
      <c r="G382" s="174">
        <v>45159.395833333336</v>
      </c>
      <c r="H382" s="219"/>
      <c r="I382" s="169" t="s">
        <v>1276</v>
      </c>
      <c r="J382" s="169" t="s">
        <v>1278</v>
      </c>
      <c r="K382" s="169" t="s">
        <v>2428</v>
      </c>
      <c r="L382" s="174">
        <v>45160.493055555555</v>
      </c>
      <c r="M382" s="171">
        <v>45160</v>
      </c>
      <c r="N382" s="177">
        <v>0.49305555555474712</v>
      </c>
      <c r="O382" s="169" t="s">
        <v>1322</v>
      </c>
      <c r="P382" s="208">
        <f>'2023 Thawed mass'!E281</f>
        <v>183.97</v>
      </c>
      <c r="Q382" s="214">
        <v>127.85</v>
      </c>
      <c r="R382" s="247"/>
      <c r="S382" s="202">
        <v>48.75</v>
      </c>
      <c r="T382" s="247"/>
      <c r="U382" s="219"/>
      <c r="V382" s="219"/>
      <c r="W382" s="219"/>
      <c r="X382" s="219"/>
      <c r="Y382" s="219"/>
      <c r="Z382" s="219"/>
      <c r="AA382" s="219"/>
      <c r="AB382" s="219"/>
      <c r="AC382" s="219"/>
    </row>
    <row r="383" spans="1:29" x14ac:dyDescent="0.3">
      <c r="A383" s="219"/>
      <c r="B383" s="169" t="s">
        <v>994</v>
      </c>
      <c r="C383" s="169" t="s">
        <v>2406</v>
      </c>
      <c r="D383" s="169" t="s">
        <v>1059</v>
      </c>
      <c r="E383" s="169" t="s">
        <v>1060</v>
      </c>
      <c r="F383" s="220"/>
      <c r="G383" s="174">
        <v>45159.395833333336</v>
      </c>
      <c r="H383" s="220"/>
      <c r="I383" s="169" t="s">
        <v>1279</v>
      </c>
      <c r="J383" s="169" t="s">
        <v>1281</v>
      </c>
      <c r="K383" s="169" t="s">
        <v>2428</v>
      </c>
      <c r="L383" s="174">
        <v>45160.493055555555</v>
      </c>
      <c r="M383" s="171">
        <v>45160</v>
      </c>
      <c r="N383" s="177">
        <v>0.49305555555474712</v>
      </c>
      <c r="O383" s="169" t="s">
        <v>1323</v>
      </c>
      <c r="P383" s="208">
        <f>'2023 Thawed mass'!E282</f>
        <v>411.92</v>
      </c>
      <c r="Q383" s="214">
        <v>292.54000000000002</v>
      </c>
      <c r="R383" s="247"/>
      <c r="S383" s="202">
        <v>48.77</v>
      </c>
      <c r="T383" s="247"/>
      <c r="U383" s="220"/>
      <c r="V383" s="220"/>
      <c r="W383" s="220"/>
      <c r="X383" s="220"/>
      <c r="Y383" s="220"/>
      <c r="Z383" s="220"/>
      <c r="AA383" s="220"/>
      <c r="AB383" s="220"/>
      <c r="AC383" s="220"/>
    </row>
    <row r="384" spans="1:29" ht="14.55" customHeight="1" x14ac:dyDescent="0.3">
      <c r="A384" s="267">
        <v>33</v>
      </c>
      <c r="B384" s="169" t="s">
        <v>994</v>
      </c>
      <c r="C384" s="169" t="s">
        <v>2413</v>
      </c>
      <c r="D384" s="169" t="s">
        <v>995</v>
      </c>
      <c r="E384" s="169" t="s">
        <v>996</v>
      </c>
      <c r="F384" s="261" t="s">
        <v>1335</v>
      </c>
      <c r="G384" s="174">
        <v>45159.475694444445</v>
      </c>
      <c r="H384" s="242" t="str">
        <f>'2023 LDW fish'!R383</f>
        <v>L2368072-21</v>
      </c>
      <c r="I384" s="169" t="s">
        <v>1336</v>
      </c>
      <c r="J384" s="169" t="s">
        <v>1338</v>
      </c>
      <c r="K384" s="169" t="s">
        <v>2428</v>
      </c>
      <c r="L384" s="174">
        <v>45159.475694444445</v>
      </c>
      <c r="M384" s="171">
        <v>45159</v>
      </c>
      <c r="N384" s="177">
        <v>0.47569444444525288</v>
      </c>
      <c r="O384" s="169" t="s">
        <v>1337</v>
      </c>
      <c r="P384" s="208">
        <f>'2023 Thawed mass'!E283</f>
        <v>442.73</v>
      </c>
      <c r="Q384" s="215">
        <v>155.04</v>
      </c>
      <c r="R384" s="265">
        <f>MIN(Q384:Q393)</f>
        <v>24.48</v>
      </c>
      <c r="S384" s="202">
        <v>24.84</v>
      </c>
      <c r="T384" s="246">
        <f t="shared" ref="T384" si="9">SUM(S384:S393)</f>
        <v>245.65</v>
      </c>
      <c r="U384" s="242" t="str">
        <f>IF(T384&gt;=$U$1,"Yes","No")</f>
        <v>Yes</v>
      </c>
      <c r="V384" s="251" t="s">
        <v>2458</v>
      </c>
      <c r="W384" s="242">
        <v>21.23</v>
      </c>
      <c r="X384" s="242">
        <v>5.64</v>
      </c>
      <c r="Y384" s="231" t="s">
        <v>2448</v>
      </c>
      <c r="Z384" s="242" t="s">
        <v>2448</v>
      </c>
      <c r="AA384" s="242">
        <v>203.53</v>
      </c>
      <c r="AB384" s="243"/>
      <c r="AC384" s="242">
        <v>0</v>
      </c>
    </row>
    <row r="385" spans="1:29" x14ac:dyDescent="0.3">
      <c r="A385" s="219"/>
      <c r="B385" s="169" t="s">
        <v>994</v>
      </c>
      <c r="C385" s="169" t="s">
        <v>2413</v>
      </c>
      <c r="D385" s="169" t="s">
        <v>995</v>
      </c>
      <c r="E385" s="169" t="s">
        <v>996</v>
      </c>
      <c r="F385" s="252"/>
      <c r="G385" s="174">
        <v>45159.475694444445</v>
      </c>
      <c r="H385" s="219"/>
      <c r="I385" s="169" t="s">
        <v>1339</v>
      </c>
      <c r="J385" s="169" t="s">
        <v>1341</v>
      </c>
      <c r="K385" s="169" t="s">
        <v>2428</v>
      </c>
      <c r="L385" s="174">
        <v>45159.548611111109</v>
      </c>
      <c r="M385" s="171">
        <v>45159</v>
      </c>
      <c r="N385" s="177">
        <v>0.54861111110949423</v>
      </c>
      <c r="O385" s="169" t="s">
        <v>1340</v>
      </c>
      <c r="P385" s="208">
        <f>'2023 Thawed mass'!E284</f>
        <v>233.51</v>
      </c>
      <c r="Q385" s="214">
        <v>81.650000000000006</v>
      </c>
      <c r="R385" s="247"/>
      <c r="S385" s="202">
        <v>24.56</v>
      </c>
      <c r="T385" s="247"/>
      <c r="U385" s="219"/>
      <c r="V385" s="254"/>
      <c r="W385" s="219"/>
      <c r="X385" s="219"/>
      <c r="Y385" s="219"/>
      <c r="Z385" s="219"/>
      <c r="AA385" s="219"/>
      <c r="AB385" s="219"/>
      <c r="AC385" s="219"/>
    </row>
    <row r="386" spans="1:29" x14ac:dyDescent="0.3">
      <c r="A386" s="219"/>
      <c r="B386" s="169" t="s">
        <v>994</v>
      </c>
      <c r="C386" s="169" t="s">
        <v>2413</v>
      </c>
      <c r="D386" s="169" t="s">
        <v>995</v>
      </c>
      <c r="E386" s="169" t="s">
        <v>996</v>
      </c>
      <c r="F386" s="252"/>
      <c r="G386" s="174">
        <v>45159.475694444445</v>
      </c>
      <c r="H386" s="219"/>
      <c r="I386" s="169" t="s">
        <v>1342</v>
      </c>
      <c r="J386" s="169" t="s">
        <v>1344</v>
      </c>
      <c r="K386" s="169" t="s">
        <v>2428</v>
      </c>
      <c r="L386" s="174">
        <v>45159.548611111109</v>
      </c>
      <c r="M386" s="171">
        <v>45159</v>
      </c>
      <c r="N386" s="177">
        <v>0.54861111110949423</v>
      </c>
      <c r="O386" s="169" t="s">
        <v>1343</v>
      </c>
      <c r="P386" s="208">
        <f>'2023 Thawed mass'!E285</f>
        <v>88.42</v>
      </c>
      <c r="Q386" s="214">
        <v>31.05</v>
      </c>
      <c r="R386" s="247"/>
      <c r="S386" s="202">
        <v>24.66</v>
      </c>
      <c r="T386" s="247"/>
      <c r="U386" s="219"/>
      <c r="V386" s="254"/>
      <c r="W386" s="219"/>
      <c r="X386" s="219"/>
      <c r="Y386" s="219"/>
      <c r="Z386" s="219"/>
      <c r="AA386" s="219"/>
      <c r="AB386" s="219"/>
      <c r="AC386" s="219"/>
    </row>
    <row r="387" spans="1:29" x14ac:dyDescent="0.3">
      <c r="A387" s="219"/>
      <c r="B387" s="169" t="s">
        <v>994</v>
      </c>
      <c r="C387" s="169" t="s">
        <v>2413</v>
      </c>
      <c r="D387" s="169" t="s">
        <v>995</v>
      </c>
      <c r="E387" s="169" t="s">
        <v>996</v>
      </c>
      <c r="F387" s="252"/>
      <c r="G387" s="174">
        <v>45159.475694444445</v>
      </c>
      <c r="H387" s="219"/>
      <c r="I387" s="169" t="s">
        <v>1345</v>
      </c>
      <c r="J387" s="169" t="s">
        <v>1347</v>
      </c>
      <c r="K387" s="169" t="s">
        <v>2428</v>
      </c>
      <c r="L387" s="174">
        <v>45159.548611111109</v>
      </c>
      <c r="M387" s="171">
        <v>45159</v>
      </c>
      <c r="N387" s="177">
        <v>0.54861111110949423</v>
      </c>
      <c r="O387" s="169" t="s">
        <v>1346</v>
      </c>
      <c r="P387" s="208">
        <f>'2023 Thawed mass'!E286</f>
        <v>77.78</v>
      </c>
      <c r="Q387" s="214">
        <v>33.200000000000003</v>
      </c>
      <c r="R387" s="247"/>
      <c r="S387" s="202">
        <v>24.8</v>
      </c>
      <c r="T387" s="247"/>
      <c r="U387" s="219"/>
      <c r="V387" s="254"/>
      <c r="W387" s="219"/>
      <c r="X387" s="219"/>
      <c r="Y387" s="219"/>
      <c r="Z387" s="219"/>
      <c r="AA387" s="219"/>
      <c r="AB387" s="219"/>
      <c r="AC387" s="219"/>
    </row>
    <row r="388" spans="1:29" x14ac:dyDescent="0.3">
      <c r="A388" s="219"/>
      <c r="B388" s="169" t="s">
        <v>994</v>
      </c>
      <c r="C388" s="169" t="s">
        <v>2413</v>
      </c>
      <c r="D388" s="169" t="s">
        <v>995</v>
      </c>
      <c r="E388" s="169" t="s">
        <v>996</v>
      </c>
      <c r="F388" s="252"/>
      <c r="G388" s="174">
        <v>45159.475694444445</v>
      </c>
      <c r="H388" s="219"/>
      <c r="I388" s="169" t="s">
        <v>1348</v>
      </c>
      <c r="J388" s="169" t="s">
        <v>1350</v>
      </c>
      <c r="K388" s="169" t="s">
        <v>2428</v>
      </c>
      <c r="L388" s="174">
        <v>45159.584722222222</v>
      </c>
      <c r="M388" s="171">
        <v>45159</v>
      </c>
      <c r="N388" s="177">
        <v>0.58472222222189885</v>
      </c>
      <c r="O388" s="169" t="s">
        <v>1349</v>
      </c>
      <c r="P388" s="208">
        <f>'2023 Thawed mass'!E287</f>
        <v>99.35</v>
      </c>
      <c r="Q388" s="214">
        <v>25.83</v>
      </c>
      <c r="R388" s="247"/>
      <c r="S388" s="202">
        <v>24.72</v>
      </c>
      <c r="T388" s="247"/>
      <c r="U388" s="219"/>
      <c r="V388" s="254"/>
      <c r="W388" s="219"/>
      <c r="X388" s="219"/>
      <c r="Y388" s="219"/>
      <c r="Z388" s="219"/>
      <c r="AA388" s="219"/>
      <c r="AB388" s="219"/>
      <c r="AC388" s="219"/>
    </row>
    <row r="389" spans="1:29" x14ac:dyDescent="0.3">
      <c r="A389" s="219"/>
      <c r="B389" s="169" t="s">
        <v>994</v>
      </c>
      <c r="C389" s="169" t="s">
        <v>2413</v>
      </c>
      <c r="D389" s="169" t="s">
        <v>995</v>
      </c>
      <c r="E389" s="169" t="s">
        <v>996</v>
      </c>
      <c r="F389" s="252"/>
      <c r="G389" s="174">
        <v>45159.475694444445</v>
      </c>
      <c r="H389" s="219"/>
      <c r="I389" s="169" t="s">
        <v>1351</v>
      </c>
      <c r="J389" s="169" t="s">
        <v>1353</v>
      </c>
      <c r="K389" s="169" t="s">
        <v>2428</v>
      </c>
      <c r="L389" s="174">
        <v>45159.584722222222</v>
      </c>
      <c r="M389" s="171">
        <v>45159</v>
      </c>
      <c r="N389" s="177">
        <v>0.58472222222189885</v>
      </c>
      <c r="O389" s="169" t="s">
        <v>1352</v>
      </c>
      <c r="P389" s="208">
        <f>'2023 Thawed mass'!E288</f>
        <v>75.069999999999993</v>
      </c>
      <c r="Q389" s="214">
        <v>24.48</v>
      </c>
      <c r="R389" s="247"/>
      <c r="S389" s="202">
        <v>23.05</v>
      </c>
      <c r="T389" s="247"/>
      <c r="U389" s="219"/>
      <c r="V389" s="254"/>
      <c r="W389" s="219"/>
      <c r="X389" s="219"/>
      <c r="Y389" s="219"/>
      <c r="Z389" s="219"/>
      <c r="AA389" s="219"/>
      <c r="AB389" s="219"/>
      <c r="AC389" s="219"/>
    </row>
    <row r="390" spans="1:29" x14ac:dyDescent="0.3">
      <c r="A390" s="219"/>
      <c r="B390" s="169" t="s">
        <v>994</v>
      </c>
      <c r="C390" s="169" t="s">
        <v>2413</v>
      </c>
      <c r="D390" s="169" t="s">
        <v>995</v>
      </c>
      <c r="E390" s="169" t="s">
        <v>996</v>
      </c>
      <c r="F390" s="252"/>
      <c r="G390" s="174">
        <v>45159.475694444445</v>
      </c>
      <c r="H390" s="219"/>
      <c r="I390" s="169" t="s">
        <v>1354</v>
      </c>
      <c r="J390" s="169" t="s">
        <v>1356</v>
      </c>
      <c r="K390" s="169" t="s">
        <v>2428</v>
      </c>
      <c r="L390" s="174">
        <v>45160.493055555555</v>
      </c>
      <c r="M390" s="171">
        <v>45160</v>
      </c>
      <c r="N390" s="177">
        <v>0.49305555555474712</v>
      </c>
      <c r="O390" s="169" t="s">
        <v>1355</v>
      </c>
      <c r="P390" s="208">
        <f>'2023 Thawed mass'!E289</f>
        <v>125.02</v>
      </c>
      <c r="Q390" s="214">
        <v>44.78</v>
      </c>
      <c r="R390" s="247"/>
      <c r="S390" s="202">
        <v>24.77</v>
      </c>
      <c r="T390" s="247"/>
      <c r="U390" s="219"/>
      <c r="V390" s="254"/>
      <c r="W390" s="219"/>
      <c r="X390" s="219"/>
      <c r="Y390" s="219"/>
      <c r="Z390" s="219"/>
      <c r="AA390" s="219"/>
      <c r="AB390" s="219"/>
      <c r="AC390" s="219"/>
    </row>
    <row r="391" spans="1:29" x14ac:dyDescent="0.3">
      <c r="A391" s="219"/>
      <c r="B391" s="169" t="s">
        <v>994</v>
      </c>
      <c r="C391" s="169" t="s">
        <v>2413</v>
      </c>
      <c r="D391" s="169" t="s">
        <v>995</v>
      </c>
      <c r="E391" s="169" t="s">
        <v>996</v>
      </c>
      <c r="F391" s="252"/>
      <c r="G391" s="174">
        <v>45159.475694444445</v>
      </c>
      <c r="H391" s="219"/>
      <c r="I391" s="169" t="s">
        <v>1357</v>
      </c>
      <c r="J391" s="169" t="s">
        <v>1359</v>
      </c>
      <c r="K391" s="169" t="s">
        <v>2428</v>
      </c>
      <c r="L391" s="174">
        <v>45160.493055555555</v>
      </c>
      <c r="M391" s="171">
        <v>45160</v>
      </c>
      <c r="N391" s="177">
        <v>0.49305555555474712</v>
      </c>
      <c r="O391" s="169" t="s">
        <v>1358</v>
      </c>
      <c r="P391" s="208">
        <f>'2023 Thawed mass'!E290</f>
        <v>113.7</v>
      </c>
      <c r="Q391" s="214">
        <v>39.479999999999997</v>
      </c>
      <c r="R391" s="247"/>
      <c r="S391" s="202">
        <v>24.75</v>
      </c>
      <c r="T391" s="247"/>
      <c r="U391" s="219"/>
      <c r="V391" s="254"/>
      <c r="W391" s="219"/>
      <c r="X391" s="219"/>
      <c r="Y391" s="219"/>
      <c r="Z391" s="219"/>
      <c r="AA391" s="219"/>
      <c r="AB391" s="219"/>
      <c r="AC391" s="219"/>
    </row>
    <row r="392" spans="1:29" x14ac:dyDescent="0.3">
      <c r="A392" s="219"/>
      <c r="B392" s="169" t="s">
        <v>994</v>
      </c>
      <c r="C392" s="169" t="s">
        <v>2413</v>
      </c>
      <c r="D392" s="169" t="s">
        <v>995</v>
      </c>
      <c r="E392" s="169" t="s">
        <v>996</v>
      </c>
      <c r="F392" s="252"/>
      <c r="G392" s="174">
        <v>45159.475694444445</v>
      </c>
      <c r="H392" s="219"/>
      <c r="I392" s="169" t="s">
        <v>1360</v>
      </c>
      <c r="J392" s="169" t="s">
        <v>1362</v>
      </c>
      <c r="K392" s="169" t="s">
        <v>2428</v>
      </c>
      <c r="L392" s="174">
        <v>45160.493055555555</v>
      </c>
      <c r="M392" s="171">
        <v>45160</v>
      </c>
      <c r="N392" s="177">
        <v>0.49305555555474712</v>
      </c>
      <c r="O392" s="169" t="s">
        <v>1361</v>
      </c>
      <c r="P392" s="208">
        <f>'2023 Thawed mass'!E291</f>
        <v>185.02</v>
      </c>
      <c r="Q392" s="214">
        <v>68.72</v>
      </c>
      <c r="R392" s="247"/>
      <c r="S392" s="202">
        <v>24.72</v>
      </c>
      <c r="T392" s="247"/>
      <c r="U392" s="219"/>
      <c r="V392" s="254"/>
      <c r="W392" s="219"/>
      <c r="X392" s="219"/>
      <c r="Y392" s="219"/>
      <c r="Z392" s="219"/>
      <c r="AA392" s="219"/>
      <c r="AB392" s="219"/>
      <c r="AC392" s="219"/>
    </row>
    <row r="393" spans="1:29" x14ac:dyDescent="0.3">
      <c r="A393" s="219"/>
      <c r="B393" s="169" t="s">
        <v>994</v>
      </c>
      <c r="C393" s="169" t="s">
        <v>2413</v>
      </c>
      <c r="D393" s="169" t="s">
        <v>995</v>
      </c>
      <c r="E393" s="169" t="s">
        <v>996</v>
      </c>
      <c r="F393" s="253"/>
      <c r="G393" s="174">
        <v>45159.475694444445</v>
      </c>
      <c r="H393" s="220"/>
      <c r="I393" s="169" t="s">
        <v>1363</v>
      </c>
      <c r="J393" s="169" t="s">
        <v>1365</v>
      </c>
      <c r="K393" s="169" t="s">
        <v>2428</v>
      </c>
      <c r="L393" s="174">
        <v>45160.493055555555</v>
      </c>
      <c r="M393" s="171">
        <v>45160</v>
      </c>
      <c r="N393" s="177">
        <v>0.49305555555474712</v>
      </c>
      <c r="O393" s="169" t="s">
        <v>1364</v>
      </c>
      <c r="P393" s="208">
        <f>'2023 Thawed mass'!E292</f>
        <v>160.12</v>
      </c>
      <c r="Q393" s="214">
        <v>54.58</v>
      </c>
      <c r="R393" s="247"/>
      <c r="S393" s="202">
        <v>24.78</v>
      </c>
      <c r="T393" s="247"/>
      <c r="U393" s="220"/>
      <c r="V393" s="260"/>
      <c r="W393" s="220"/>
      <c r="X393" s="220"/>
      <c r="Y393" s="220"/>
      <c r="Z393" s="220"/>
      <c r="AA393" s="220"/>
      <c r="AB393" s="220"/>
      <c r="AC393" s="220"/>
    </row>
    <row r="394" spans="1:29" x14ac:dyDescent="0.3">
      <c r="A394" s="267">
        <v>34</v>
      </c>
      <c r="B394" s="169" t="s">
        <v>994</v>
      </c>
      <c r="C394" s="169" t="s">
        <v>2413</v>
      </c>
      <c r="D394" s="169" t="s">
        <v>1059</v>
      </c>
      <c r="E394" s="169" t="s">
        <v>1060</v>
      </c>
      <c r="F394" s="261" t="s">
        <v>1397</v>
      </c>
      <c r="G394" s="174">
        <v>45159.475694444445</v>
      </c>
      <c r="H394" s="242" t="str">
        <f>'2023 LDW fish'!R393</f>
        <v>L2368072-22</v>
      </c>
      <c r="I394" s="169" t="s">
        <v>1336</v>
      </c>
      <c r="J394" s="169" t="s">
        <v>1338</v>
      </c>
      <c r="K394" s="169" t="s">
        <v>2428</v>
      </c>
      <c r="L394" s="174">
        <v>45159.475694444445</v>
      </c>
      <c r="M394" s="171">
        <v>45159</v>
      </c>
      <c r="N394" s="177">
        <v>0.47569444444525288</v>
      </c>
      <c r="O394" s="169" t="s">
        <v>1398</v>
      </c>
      <c r="P394" s="208">
        <f>'2023 Thawed mass'!E283</f>
        <v>442.73</v>
      </c>
      <c r="Q394" s="215">
        <v>264.27</v>
      </c>
      <c r="R394" s="265">
        <f>MIN(Q394:Q403)</f>
        <v>39.19</v>
      </c>
      <c r="S394" s="202">
        <v>39.31</v>
      </c>
      <c r="T394" s="246">
        <f t="shared" ref="T394" si="10">SUM(S394:S403)</f>
        <v>391.31</v>
      </c>
      <c r="U394" s="242" t="str">
        <f>IF(T394&gt;=$U$1,"Yes","No")</f>
        <v>Yes</v>
      </c>
      <c r="V394" s="251" t="s">
        <v>2452</v>
      </c>
      <c r="W394" s="242">
        <v>21.63</v>
      </c>
      <c r="X394" s="242">
        <v>6.47</v>
      </c>
      <c r="Y394" s="242">
        <v>13.63</v>
      </c>
      <c r="Z394" s="242" t="s">
        <v>2448</v>
      </c>
      <c r="AA394" s="242">
        <v>332.55</v>
      </c>
      <c r="AB394" s="243" t="s">
        <v>2448</v>
      </c>
      <c r="AC394" s="242">
        <v>0</v>
      </c>
    </row>
    <row r="395" spans="1:29" x14ac:dyDescent="0.3">
      <c r="A395" s="219"/>
      <c r="B395" s="169" t="s">
        <v>994</v>
      </c>
      <c r="C395" s="169" t="s">
        <v>2413</v>
      </c>
      <c r="D395" s="169" t="s">
        <v>1059</v>
      </c>
      <c r="E395" s="169" t="s">
        <v>1060</v>
      </c>
      <c r="F395" s="252"/>
      <c r="G395" s="174">
        <v>45159.475694444445</v>
      </c>
      <c r="H395" s="219"/>
      <c r="I395" s="169" t="s">
        <v>1339</v>
      </c>
      <c r="J395" s="169" t="s">
        <v>1341</v>
      </c>
      <c r="K395" s="169" t="s">
        <v>2428</v>
      </c>
      <c r="L395" s="174">
        <v>45159.548611111109</v>
      </c>
      <c r="M395" s="171">
        <v>45159</v>
      </c>
      <c r="N395" s="177">
        <v>0.54861111110949423</v>
      </c>
      <c r="O395" s="169" t="s">
        <v>1399</v>
      </c>
      <c r="P395" s="208">
        <f>'2023 Thawed mass'!E284</f>
        <v>233.51</v>
      </c>
      <c r="Q395" s="214">
        <v>136.84</v>
      </c>
      <c r="R395" s="247"/>
      <c r="S395" s="202">
        <v>39.43</v>
      </c>
      <c r="T395" s="247"/>
      <c r="U395" s="219"/>
      <c r="V395" s="252"/>
      <c r="W395" s="219"/>
      <c r="X395" s="219"/>
      <c r="Y395" s="219"/>
      <c r="Z395" s="219"/>
      <c r="AA395" s="219"/>
      <c r="AB395" s="219"/>
      <c r="AC395" s="219"/>
    </row>
    <row r="396" spans="1:29" x14ac:dyDescent="0.3">
      <c r="A396" s="219"/>
      <c r="B396" s="169" t="s">
        <v>994</v>
      </c>
      <c r="C396" s="169" t="s">
        <v>2413</v>
      </c>
      <c r="D396" s="169" t="s">
        <v>1059</v>
      </c>
      <c r="E396" s="169" t="s">
        <v>1060</v>
      </c>
      <c r="F396" s="252"/>
      <c r="G396" s="174">
        <v>45159.475694444445</v>
      </c>
      <c r="H396" s="219"/>
      <c r="I396" s="169" t="s">
        <v>1342</v>
      </c>
      <c r="J396" s="169" t="s">
        <v>1344</v>
      </c>
      <c r="K396" s="169" t="s">
        <v>2428</v>
      </c>
      <c r="L396" s="174">
        <v>45159.548611111109</v>
      </c>
      <c r="M396" s="171">
        <v>45159</v>
      </c>
      <c r="N396" s="177">
        <v>0.54861111110949423</v>
      </c>
      <c r="O396" s="169" t="s">
        <v>1400</v>
      </c>
      <c r="P396" s="208">
        <f>'2023 Thawed mass'!E285</f>
        <v>88.42</v>
      </c>
      <c r="Q396" s="214">
        <v>49.68</v>
      </c>
      <c r="R396" s="247"/>
      <c r="S396" s="202">
        <v>39.25</v>
      </c>
      <c r="T396" s="247"/>
      <c r="U396" s="219"/>
      <c r="V396" s="252"/>
      <c r="W396" s="219"/>
      <c r="X396" s="219"/>
      <c r="Y396" s="219"/>
      <c r="Z396" s="219"/>
      <c r="AA396" s="219"/>
      <c r="AB396" s="219"/>
      <c r="AC396" s="219"/>
    </row>
    <row r="397" spans="1:29" x14ac:dyDescent="0.3">
      <c r="A397" s="219"/>
      <c r="B397" s="169" t="s">
        <v>994</v>
      </c>
      <c r="C397" s="169" t="s">
        <v>2413</v>
      </c>
      <c r="D397" s="169" t="s">
        <v>1059</v>
      </c>
      <c r="E397" s="169" t="s">
        <v>1060</v>
      </c>
      <c r="F397" s="252"/>
      <c r="G397" s="174">
        <v>45159.475694444445</v>
      </c>
      <c r="H397" s="219"/>
      <c r="I397" s="169" t="s">
        <v>1345</v>
      </c>
      <c r="J397" s="169" t="s">
        <v>1347</v>
      </c>
      <c r="K397" s="169" t="s">
        <v>2428</v>
      </c>
      <c r="L397" s="174">
        <v>45159.548611111109</v>
      </c>
      <c r="M397" s="171">
        <v>45159</v>
      </c>
      <c r="N397" s="177">
        <v>0.54861111110949423</v>
      </c>
      <c r="O397" s="169" t="s">
        <v>1401</v>
      </c>
      <c r="P397" s="208">
        <f>'2023 Thawed mass'!E286</f>
        <v>77.78</v>
      </c>
      <c r="Q397" s="214">
        <v>39.19</v>
      </c>
      <c r="R397" s="247"/>
      <c r="S397" s="202">
        <v>37</v>
      </c>
      <c r="T397" s="247"/>
      <c r="U397" s="219"/>
      <c r="V397" s="252"/>
      <c r="W397" s="219"/>
      <c r="X397" s="219"/>
      <c r="Y397" s="219"/>
      <c r="Z397" s="219"/>
      <c r="AA397" s="219"/>
      <c r="AB397" s="219"/>
      <c r="AC397" s="219"/>
    </row>
    <row r="398" spans="1:29" x14ac:dyDescent="0.3">
      <c r="A398" s="219"/>
      <c r="B398" s="169" t="s">
        <v>994</v>
      </c>
      <c r="C398" s="169" t="s">
        <v>2413</v>
      </c>
      <c r="D398" s="169" t="s">
        <v>1059</v>
      </c>
      <c r="E398" s="169" t="s">
        <v>1060</v>
      </c>
      <c r="F398" s="252"/>
      <c r="G398" s="174">
        <v>45159.475694444445</v>
      </c>
      <c r="H398" s="219"/>
      <c r="I398" s="169" t="s">
        <v>1348</v>
      </c>
      <c r="J398" s="169" t="s">
        <v>1350</v>
      </c>
      <c r="K398" s="169" t="s">
        <v>2428</v>
      </c>
      <c r="L398" s="174">
        <v>45159.584722222222</v>
      </c>
      <c r="M398" s="171">
        <v>45159</v>
      </c>
      <c r="N398" s="177">
        <v>0.58472222222189885</v>
      </c>
      <c r="O398" s="169" t="s">
        <v>1402</v>
      </c>
      <c r="P398" s="208">
        <f>'2023 Thawed mass'!E287</f>
        <v>99.35</v>
      </c>
      <c r="Q398" s="214">
        <v>57.33</v>
      </c>
      <c r="R398" s="247"/>
      <c r="S398" s="202">
        <v>39.36</v>
      </c>
      <c r="T398" s="247"/>
      <c r="U398" s="219"/>
      <c r="V398" s="252"/>
      <c r="W398" s="219"/>
      <c r="X398" s="219"/>
      <c r="Y398" s="219"/>
      <c r="Z398" s="219"/>
      <c r="AA398" s="219"/>
      <c r="AB398" s="219"/>
      <c r="AC398" s="219"/>
    </row>
    <row r="399" spans="1:29" x14ac:dyDescent="0.3">
      <c r="A399" s="219"/>
      <c r="B399" s="169" t="s">
        <v>994</v>
      </c>
      <c r="C399" s="169" t="s">
        <v>2413</v>
      </c>
      <c r="D399" s="169" t="s">
        <v>1059</v>
      </c>
      <c r="E399" s="169" t="s">
        <v>1060</v>
      </c>
      <c r="F399" s="252"/>
      <c r="G399" s="174">
        <v>45159.475694444445</v>
      </c>
      <c r="H399" s="219"/>
      <c r="I399" s="169" t="s">
        <v>1351</v>
      </c>
      <c r="J399" s="169" t="s">
        <v>1353</v>
      </c>
      <c r="K399" s="169" t="s">
        <v>2428</v>
      </c>
      <c r="L399" s="174">
        <v>45159.584722222222</v>
      </c>
      <c r="M399" s="171">
        <v>45159</v>
      </c>
      <c r="N399" s="177">
        <v>0.58472222222189885</v>
      </c>
      <c r="O399" s="169" t="s">
        <v>1403</v>
      </c>
      <c r="P399" s="208">
        <f>'2023 Thawed mass'!E288</f>
        <v>75.069999999999993</v>
      </c>
      <c r="Q399" s="214">
        <v>44.59</v>
      </c>
      <c r="R399" s="247"/>
      <c r="S399" s="202">
        <v>39.450000000000003</v>
      </c>
      <c r="T399" s="247"/>
      <c r="U399" s="219"/>
      <c r="V399" s="252"/>
      <c r="W399" s="219"/>
      <c r="X399" s="219"/>
      <c r="Y399" s="219"/>
      <c r="Z399" s="219"/>
      <c r="AA399" s="219"/>
      <c r="AB399" s="219"/>
      <c r="AC399" s="219"/>
    </row>
    <row r="400" spans="1:29" x14ac:dyDescent="0.3">
      <c r="A400" s="219"/>
      <c r="B400" s="169" t="s">
        <v>994</v>
      </c>
      <c r="C400" s="169" t="s">
        <v>2413</v>
      </c>
      <c r="D400" s="169" t="s">
        <v>1059</v>
      </c>
      <c r="E400" s="169" t="s">
        <v>1060</v>
      </c>
      <c r="F400" s="252"/>
      <c r="G400" s="174">
        <v>45159.475694444445</v>
      </c>
      <c r="H400" s="219"/>
      <c r="I400" s="169" t="s">
        <v>1354</v>
      </c>
      <c r="J400" s="169" t="s">
        <v>1356</v>
      </c>
      <c r="K400" s="169" t="s">
        <v>2428</v>
      </c>
      <c r="L400" s="174">
        <v>45160.493055555555</v>
      </c>
      <c r="M400" s="171">
        <v>45160</v>
      </c>
      <c r="N400" s="177">
        <v>0.49305555555474712</v>
      </c>
      <c r="O400" s="169" t="s">
        <v>1404</v>
      </c>
      <c r="P400" s="208">
        <f>'2023 Thawed mass'!E289</f>
        <v>125.02</v>
      </c>
      <c r="Q400" s="214">
        <v>85.21</v>
      </c>
      <c r="R400" s="247"/>
      <c r="S400" s="202">
        <v>39.35</v>
      </c>
      <c r="T400" s="247"/>
      <c r="U400" s="219"/>
      <c r="V400" s="252"/>
      <c r="W400" s="219"/>
      <c r="X400" s="219"/>
      <c r="Y400" s="219"/>
      <c r="Z400" s="219"/>
      <c r="AA400" s="219"/>
      <c r="AB400" s="219"/>
      <c r="AC400" s="219"/>
    </row>
    <row r="401" spans="1:29" x14ac:dyDescent="0.3">
      <c r="A401" s="219"/>
      <c r="B401" s="169" t="s">
        <v>994</v>
      </c>
      <c r="C401" s="169" t="s">
        <v>2413</v>
      </c>
      <c r="D401" s="169" t="s">
        <v>1059</v>
      </c>
      <c r="E401" s="169" t="s">
        <v>1060</v>
      </c>
      <c r="F401" s="252"/>
      <c r="G401" s="174">
        <v>45159.475694444445</v>
      </c>
      <c r="H401" s="219"/>
      <c r="I401" s="169" t="s">
        <v>1357</v>
      </c>
      <c r="J401" s="169" t="s">
        <v>1359</v>
      </c>
      <c r="K401" s="169" t="s">
        <v>2428</v>
      </c>
      <c r="L401" s="174">
        <v>45160.493055555555</v>
      </c>
      <c r="M401" s="171">
        <v>45160</v>
      </c>
      <c r="N401" s="177">
        <v>0.49305555555474712</v>
      </c>
      <c r="O401" s="169" t="s">
        <v>1405</v>
      </c>
      <c r="P401" s="208">
        <f>'2023 Thawed mass'!E290</f>
        <v>113.7</v>
      </c>
      <c r="Q401" s="214">
        <v>71.17</v>
      </c>
      <c r="R401" s="247"/>
      <c r="S401" s="202">
        <v>39.51</v>
      </c>
      <c r="T401" s="247"/>
      <c r="U401" s="219"/>
      <c r="V401" s="252"/>
      <c r="W401" s="219"/>
      <c r="X401" s="219"/>
      <c r="Y401" s="219"/>
      <c r="Z401" s="219"/>
      <c r="AA401" s="219"/>
      <c r="AB401" s="219"/>
      <c r="AC401" s="219"/>
    </row>
    <row r="402" spans="1:29" x14ac:dyDescent="0.3">
      <c r="A402" s="219"/>
      <c r="B402" s="169" t="s">
        <v>994</v>
      </c>
      <c r="C402" s="169" t="s">
        <v>2413</v>
      </c>
      <c r="D402" s="169" t="s">
        <v>1059</v>
      </c>
      <c r="E402" s="169" t="s">
        <v>1060</v>
      </c>
      <c r="F402" s="252"/>
      <c r="G402" s="174">
        <v>45159.475694444445</v>
      </c>
      <c r="H402" s="219"/>
      <c r="I402" s="169" t="s">
        <v>1360</v>
      </c>
      <c r="J402" s="169" t="s">
        <v>1362</v>
      </c>
      <c r="K402" s="169" t="s">
        <v>2428</v>
      </c>
      <c r="L402" s="174">
        <v>45160.493055555555</v>
      </c>
      <c r="M402" s="171">
        <v>45160</v>
      </c>
      <c r="N402" s="177">
        <v>0.49305555555474712</v>
      </c>
      <c r="O402" s="169" t="s">
        <v>1406</v>
      </c>
      <c r="P402" s="208">
        <f>'2023 Thawed mass'!E291</f>
        <v>185.02</v>
      </c>
      <c r="Q402" s="214">
        <v>104.63</v>
      </c>
      <c r="R402" s="247"/>
      <c r="S402" s="202">
        <v>39.200000000000003</v>
      </c>
      <c r="T402" s="247"/>
      <c r="U402" s="219"/>
      <c r="V402" s="252"/>
      <c r="W402" s="219"/>
      <c r="X402" s="219"/>
      <c r="Y402" s="219"/>
      <c r="Z402" s="219"/>
      <c r="AA402" s="219"/>
      <c r="AB402" s="219"/>
      <c r="AC402" s="219"/>
    </row>
    <row r="403" spans="1:29" x14ac:dyDescent="0.3">
      <c r="A403" s="219"/>
      <c r="B403" s="169" t="s">
        <v>994</v>
      </c>
      <c r="C403" s="169" t="s">
        <v>2413</v>
      </c>
      <c r="D403" s="169" t="s">
        <v>1059</v>
      </c>
      <c r="E403" s="169" t="s">
        <v>1060</v>
      </c>
      <c r="F403" s="253"/>
      <c r="G403" s="174">
        <v>45159.475694444445</v>
      </c>
      <c r="H403" s="220"/>
      <c r="I403" s="169" t="s">
        <v>1363</v>
      </c>
      <c r="J403" s="169" t="s">
        <v>1365</v>
      </c>
      <c r="K403" s="169" t="s">
        <v>2428</v>
      </c>
      <c r="L403" s="174">
        <v>45160.493055555555</v>
      </c>
      <c r="M403" s="171">
        <v>45160</v>
      </c>
      <c r="N403" s="177">
        <v>0.49305555555474712</v>
      </c>
      <c r="O403" s="169" t="s">
        <v>1407</v>
      </c>
      <c r="P403" s="208">
        <f>'2023 Thawed mass'!E292</f>
        <v>160.12</v>
      </c>
      <c r="Q403" s="214">
        <v>95.07</v>
      </c>
      <c r="R403" s="247"/>
      <c r="S403" s="202">
        <v>39.450000000000003</v>
      </c>
      <c r="T403" s="247"/>
      <c r="U403" s="220"/>
      <c r="V403" s="253"/>
      <c r="W403" s="220"/>
      <c r="X403" s="220"/>
      <c r="Y403" s="220"/>
      <c r="Z403" s="220"/>
      <c r="AA403" s="220"/>
      <c r="AB403" s="220"/>
      <c r="AC403" s="220"/>
    </row>
    <row r="404" spans="1:29" x14ac:dyDescent="0.3">
      <c r="A404" s="267">
        <v>35</v>
      </c>
      <c r="B404" s="169" t="s">
        <v>994</v>
      </c>
      <c r="C404" s="169" t="s">
        <v>2414</v>
      </c>
      <c r="D404" s="169" t="s">
        <v>995</v>
      </c>
      <c r="E404" s="169" t="s">
        <v>996</v>
      </c>
      <c r="F404" s="242" t="s">
        <v>1419</v>
      </c>
      <c r="G404" s="174">
        <v>45159.496527777781</v>
      </c>
      <c r="H404" s="242" t="str">
        <f>'2023 LDW fish'!R403</f>
        <v>L2368072-23</v>
      </c>
      <c r="I404" s="169" t="s">
        <v>1420</v>
      </c>
      <c r="J404" s="169" t="s">
        <v>1422</v>
      </c>
      <c r="K404" s="169" t="s">
        <v>2428</v>
      </c>
      <c r="L404" s="174">
        <v>45159.496527777781</v>
      </c>
      <c r="M404" s="171">
        <v>45159</v>
      </c>
      <c r="N404" s="177">
        <v>0.49652777778101154</v>
      </c>
      <c r="O404" s="169" t="s">
        <v>1421</v>
      </c>
      <c r="P404" s="208">
        <f>'2023 Thawed mass'!E293</f>
        <v>220.45</v>
      </c>
      <c r="Q404" s="215">
        <v>64.48</v>
      </c>
      <c r="R404" s="265">
        <f>MIN(Q404:Q413)</f>
        <v>18.29</v>
      </c>
      <c r="S404" s="202">
        <v>18.690000000000001</v>
      </c>
      <c r="T404" s="246">
        <f>SUM(S404:S413)</f>
        <v>183.88</v>
      </c>
      <c r="U404" s="242" t="str">
        <f>IF(T404&gt;=$U$1,"Yes","No")</f>
        <v>Yes</v>
      </c>
      <c r="V404" s="242"/>
      <c r="W404" s="242">
        <v>21.13</v>
      </c>
      <c r="X404" s="242">
        <v>6.35</v>
      </c>
      <c r="Y404" s="231" t="s">
        <v>2448</v>
      </c>
      <c r="Z404" s="242" t="s">
        <v>2448</v>
      </c>
      <c r="AA404" s="242">
        <v>158.1</v>
      </c>
      <c r="AB404" s="243" t="s">
        <v>2448</v>
      </c>
      <c r="AC404" s="242">
        <v>0</v>
      </c>
    </row>
    <row r="405" spans="1:29" x14ac:dyDescent="0.3">
      <c r="A405" s="219"/>
      <c r="B405" s="169" t="s">
        <v>994</v>
      </c>
      <c r="C405" s="169" t="s">
        <v>2414</v>
      </c>
      <c r="D405" s="169" t="s">
        <v>995</v>
      </c>
      <c r="E405" s="169" t="s">
        <v>996</v>
      </c>
      <c r="F405" s="219"/>
      <c r="G405" s="174">
        <v>45159.496527777781</v>
      </c>
      <c r="H405" s="219"/>
      <c r="I405" s="169" t="s">
        <v>1423</v>
      </c>
      <c r="J405" s="169" t="s">
        <v>1425</v>
      </c>
      <c r="K405" s="169" t="s">
        <v>2428</v>
      </c>
      <c r="L405" s="174">
        <v>45159.548611111109</v>
      </c>
      <c r="M405" s="171">
        <v>45159</v>
      </c>
      <c r="N405" s="177">
        <v>0.54861111110949423</v>
      </c>
      <c r="O405" s="169" t="s">
        <v>1424</v>
      </c>
      <c r="P405" s="208">
        <f>'2023 Thawed mass'!E294</f>
        <v>183.54</v>
      </c>
      <c r="Q405" s="215">
        <v>55.16</v>
      </c>
      <c r="R405" s="247"/>
      <c r="S405" s="202">
        <v>18.36</v>
      </c>
      <c r="T405" s="247"/>
      <c r="U405" s="219"/>
      <c r="V405" s="219"/>
      <c r="W405" s="219"/>
      <c r="X405" s="219"/>
      <c r="Y405" s="219"/>
      <c r="Z405" s="219"/>
      <c r="AA405" s="219"/>
      <c r="AB405" s="219"/>
      <c r="AC405" s="219"/>
    </row>
    <row r="406" spans="1:29" x14ac:dyDescent="0.3">
      <c r="A406" s="219"/>
      <c r="B406" s="169" t="s">
        <v>994</v>
      </c>
      <c r="C406" s="169" t="s">
        <v>2414</v>
      </c>
      <c r="D406" s="169" t="s">
        <v>995</v>
      </c>
      <c r="E406" s="169" t="s">
        <v>996</v>
      </c>
      <c r="F406" s="219"/>
      <c r="G406" s="174">
        <v>45159.496527777781</v>
      </c>
      <c r="H406" s="219"/>
      <c r="I406" s="169" t="s">
        <v>1426</v>
      </c>
      <c r="J406" s="169" t="s">
        <v>1428</v>
      </c>
      <c r="K406" s="169" t="s">
        <v>2428</v>
      </c>
      <c r="L406" s="174">
        <v>45159.584722222222</v>
      </c>
      <c r="M406" s="171">
        <v>45159</v>
      </c>
      <c r="N406" s="177">
        <v>0.58472222222189885</v>
      </c>
      <c r="O406" s="169" t="s">
        <v>1427</v>
      </c>
      <c r="P406" s="208">
        <f>'2023 Thawed mass'!E295</f>
        <v>108.83</v>
      </c>
      <c r="Q406" s="214">
        <v>28.39</v>
      </c>
      <c r="R406" s="247"/>
      <c r="S406" s="202">
        <v>18.3</v>
      </c>
      <c r="T406" s="247"/>
      <c r="U406" s="219"/>
      <c r="V406" s="219"/>
      <c r="W406" s="219"/>
      <c r="X406" s="219"/>
      <c r="Y406" s="219"/>
      <c r="Z406" s="219"/>
      <c r="AA406" s="219"/>
      <c r="AB406" s="219"/>
      <c r="AC406" s="219"/>
    </row>
    <row r="407" spans="1:29" x14ac:dyDescent="0.3">
      <c r="A407" s="219"/>
      <c r="B407" s="169" t="s">
        <v>994</v>
      </c>
      <c r="C407" s="169" t="s">
        <v>2414</v>
      </c>
      <c r="D407" s="169" t="s">
        <v>995</v>
      </c>
      <c r="E407" s="169" t="s">
        <v>996</v>
      </c>
      <c r="F407" s="219"/>
      <c r="G407" s="174">
        <v>45159.496527777781</v>
      </c>
      <c r="H407" s="219"/>
      <c r="I407" s="169" t="s">
        <v>1429</v>
      </c>
      <c r="J407" s="169" t="s">
        <v>1431</v>
      </c>
      <c r="K407" s="169" t="s">
        <v>2428</v>
      </c>
      <c r="L407" s="174">
        <v>45159.584722222222</v>
      </c>
      <c r="M407" s="171">
        <v>45159</v>
      </c>
      <c r="N407" s="177">
        <v>0.58472222222189885</v>
      </c>
      <c r="O407" s="169" t="s">
        <v>1430</v>
      </c>
      <c r="P407" s="208">
        <f>'2023 Thawed mass'!E296</f>
        <v>69.55</v>
      </c>
      <c r="Q407" s="214">
        <v>18.29</v>
      </c>
      <c r="R407" s="247"/>
      <c r="S407" s="202">
        <v>17.73</v>
      </c>
      <c r="T407" s="247"/>
      <c r="U407" s="219"/>
      <c r="V407" s="219"/>
      <c r="W407" s="219"/>
      <c r="X407" s="219"/>
      <c r="Y407" s="219"/>
      <c r="Z407" s="219"/>
      <c r="AA407" s="219"/>
      <c r="AB407" s="219"/>
      <c r="AC407" s="219"/>
    </row>
    <row r="408" spans="1:29" x14ac:dyDescent="0.3">
      <c r="A408" s="219"/>
      <c r="B408" s="169" t="s">
        <v>994</v>
      </c>
      <c r="C408" s="169" t="s">
        <v>2414</v>
      </c>
      <c r="D408" s="169" t="s">
        <v>995</v>
      </c>
      <c r="E408" s="169" t="s">
        <v>996</v>
      </c>
      <c r="F408" s="219"/>
      <c r="G408" s="174">
        <v>45159.496527777781</v>
      </c>
      <c r="H408" s="219"/>
      <c r="I408" s="169" t="s">
        <v>1432</v>
      </c>
      <c r="J408" s="169" t="s">
        <v>1434</v>
      </c>
      <c r="K408" s="169" t="s">
        <v>2428</v>
      </c>
      <c r="L408" s="174">
        <v>45159.584722222222</v>
      </c>
      <c r="M408" s="171">
        <v>45159</v>
      </c>
      <c r="N408" s="177">
        <v>0.58472222222189885</v>
      </c>
      <c r="O408" s="169" t="s">
        <v>1433</v>
      </c>
      <c r="P408" s="208">
        <f>'2023 Thawed mass'!E297</f>
        <v>75.12</v>
      </c>
      <c r="Q408" s="214">
        <v>22.06</v>
      </c>
      <c r="R408" s="247"/>
      <c r="S408" s="202">
        <v>18.600000000000001</v>
      </c>
      <c r="T408" s="247"/>
      <c r="U408" s="219"/>
      <c r="V408" s="219"/>
      <c r="W408" s="219"/>
      <c r="X408" s="219"/>
      <c r="Y408" s="219"/>
      <c r="Z408" s="219"/>
      <c r="AA408" s="219"/>
      <c r="AB408" s="219"/>
      <c r="AC408" s="219"/>
    </row>
    <row r="409" spans="1:29" x14ac:dyDescent="0.3">
      <c r="A409" s="219"/>
      <c r="B409" s="169" t="s">
        <v>994</v>
      </c>
      <c r="C409" s="169" t="s">
        <v>2414</v>
      </c>
      <c r="D409" s="169" t="s">
        <v>995</v>
      </c>
      <c r="E409" s="169" t="s">
        <v>996</v>
      </c>
      <c r="F409" s="219"/>
      <c r="G409" s="174">
        <v>45159.496527777781</v>
      </c>
      <c r="H409" s="219"/>
      <c r="I409" s="169" t="s">
        <v>1435</v>
      </c>
      <c r="J409" s="169" t="s">
        <v>1437</v>
      </c>
      <c r="K409" s="169" t="s">
        <v>2428</v>
      </c>
      <c r="L409" s="174">
        <v>45159.584722222222</v>
      </c>
      <c r="M409" s="171">
        <v>45159</v>
      </c>
      <c r="N409" s="177">
        <v>0.58472222222189885</v>
      </c>
      <c r="O409" s="169" t="s">
        <v>1436</v>
      </c>
      <c r="P409" s="208">
        <f>'2023 Thawed mass'!E298</f>
        <v>84.17</v>
      </c>
      <c r="Q409" s="214">
        <v>24.37</v>
      </c>
      <c r="R409" s="247"/>
      <c r="S409" s="202">
        <v>18.38</v>
      </c>
      <c r="T409" s="247"/>
      <c r="U409" s="219"/>
      <c r="V409" s="219"/>
      <c r="W409" s="219"/>
      <c r="X409" s="219"/>
      <c r="Y409" s="219"/>
      <c r="Z409" s="219"/>
      <c r="AA409" s="219"/>
      <c r="AB409" s="219"/>
      <c r="AC409" s="219"/>
    </row>
    <row r="410" spans="1:29" x14ac:dyDescent="0.3">
      <c r="A410" s="219"/>
      <c r="B410" s="169" t="s">
        <v>994</v>
      </c>
      <c r="C410" s="169" t="s">
        <v>2414</v>
      </c>
      <c r="D410" s="169" t="s">
        <v>995</v>
      </c>
      <c r="E410" s="169" t="s">
        <v>996</v>
      </c>
      <c r="F410" s="219"/>
      <c r="G410" s="174">
        <v>45159.496527777781</v>
      </c>
      <c r="H410" s="219"/>
      <c r="I410" s="169" t="s">
        <v>1438</v>
      </c>
      <c r="J410" s="169" t="s">
        <v>1440</v>
      </c>
      <c r="K410" s="169" t="s">
        <v>2428</v>
      </c>
      <c r="L410" s="174">
        <v>45159.584722222222</v>
      </c>
      <c r="M410" s="171">
        <v>45159</v>
      </c>
      <c r="N410" s="177">
        <v>0.58472222222189885</v>
      </c>
      <c r="O410" s="169" t="s">
        <v>1439</v>
      </c>
      <c r="P410" s="208">
        <f>'2023 Thawed mass'!E299</f>
        <v>125.48</v>
      </c>
      <c r="Q410" s="214">
        <v>35.93</v>
      </c>
      <c r="R410" s="247"/>
      <c r="S410" s="202">
        <v>18.53</v>
      </c>
      <c r="T410" s="247"/>
      <c r="U410" s="219"/>
      <c r="V410" s="219"/>
      <c r="W410" s="219"/>
      <c r="X410" s="219"/>
      <c r="Y410" s="219"/>
      <c r="Z410" s="219"/>
      <c r="AA410" s="219"/>
      <c r="AB410" s="219"/>
      <c r="AC410" s="219"/>
    </row>
    <row r="411" spans="1:29" x14ac:dyDescent="0.3">
      <c r="A411" s="219"/>
      <c r="B411" s="169" t="s">
        <v>994</v>
      </c>
      <c r="C411" s="169" t="s">
        <v>2414</v>
      </c>
      <c r="D411" s="169" t="s">
        <v>995</v>
      </c>
      <c r="E411" s="169" t="s">
        <v>996</v>
      </c>
      <c r="F411" s="219"/>
      <c r="G411" s="174">
        <v>45159.496527777781</v>
      </c>
      <c r="H411" s="219"/>
      <c r="I411" s="169" t="s">
        <v>1441</v>
      </c>
      <c r="J411" s="169" t="s">
        <v>1443</v>
      </c>
      <c r="K411" s="169" t="s">
        <v>2428</v>
      </c>
      <c r="L411" s="174">
        <v>45159.584722222222</v>
      </c>
      <c r="M411" s="171">
        <v>45159</v>
      </c>
      <c r="N411" s="177">
        <v>0.58472222222189885</v>
      </c>
      <c r="O411" s="169" t="s">
        <v>1442</v>
      </c>
      <c r="P411" s="208">
        <f>'2023 Thawed mass'!E300</f>
        <v>104.11</v>
      </c>
      <c r="Q411" s="214">
        <v>26.2</v>
      </c>
      <c r="R411" s="247"/>
      <c r="S411" s="202">
        <v>18.32</v>
      </c>
      <c r="T411" s="247"/>
      <c r="U411" s="219"/>
      <c r="V411" s="219"/>
      <c r="W411" s="219"/>
      <c r="X411" s="219"/>
      <c r="Y411" s="219"/>
      <c r="Z411" s="219"/>
      <c r="AA411" s="219"/>
      <c r="AB411" s="219"/>
      <c r="AC411" s="219"/>
    </row>
    <row r="412" spans="1:29" x14ac:dyDescent="0.3">
      <c r="A412" s="219"/>
      <c r="B412" s="169" t="s">
        <v>994</v>
      </c>
      <c r="C412" s="169" t="s">
        <v>2414</v>
      </c>
      <c r="D412" s="169" t="s">
        <v>995</v>
      </c>
      <c r="E412" s="169" t="s">
        <v>996</v>
      </c>
      <c r="F412" s="219"/>
      <c r="G412" s="174">
        <v>45159.496527777781</v>
      </c>
      <c r="H412" s="219"/>
      <c r="I412" s="169" t="s">
        <v>1444</v>
      </c>
      <c r="J412" s="169" t="s">
        <v>1446</v>
      </c>
      <c r="K412" s="169" t="s">
        <v>2428</v>
      </c>
      <c r="L412" s="174">
        <v>45160.472916666666</v>
      </c>
      <c r="M412" s="171">
        <v>45160</v>
      </c>
      <c r="N412" s="177">
        <v>0.47291666666569654</v>
      </c>
      <c r="O412" s="169" t="s">
        <v>1445</v>
      </c>
      <c r="P412" s="208">
        <f>'2023 Thawed mass'!E301</f>
        <v>325.22000000000003</v>
      </c>
      <c r="Q412" s="214">
        <v>116.2</v>
      </c>
      <c r="R412" s="247"/>
      <c r="S412" s="202">
        <v>18.579999999999998</v>
      </c>
      <c r="T412" s="247"/>
      <c r="U412" s="219"/>
      <c r="V412" s="219"/>
      <c r="W412" s="219"/>
      <c r="X412" s="219"/>
      <c r="Y412" s="219"/>
      <c r="Z412" s="219"/>
      <c r="AA412" s="219"/>
      <c r="AB412" s="219"/>
      <c r="AC412" s="219"/>
    </row>
    <row r="413" spans="1:29" x14ac:dyDescent="0.3">
      <c r="A413" s="219"/>
      <c r="B413" s="169" t="s">
        <v>994</v>
      </c>
      <c r="C413" s="169" t="s">
        <v>2414</v>
      </c>
      <c r="D413" s="169" t="s">
        <v>995</v>
      </c>
      <c r="E413" s="169" t="s">
        <v>996</v>
      </c>
      <c r="F413" s="220"/>
      <c r="G413" s="174">
        <v>45159.496527777781</v>
      </c>
      <c r="H413" s="220"/>
      <c r="I413" s="169" t="s">
        <v>1447</v>
      </c>
      <c r="J413" s="169" t="s">
        <v>1449</v>
      </c>
      <c r="K413" s="169" t="s">
        <v>2428</v>
      </c>
      <c r="L413" s="174">
        <v>45160.493055555555</v>
      </c>
      <c r="M413" s="171">
        <v>45160</v>
      </c>
      <c r="N413" s="177">
        <v>0.49305555555474712</v>
      </c>
      <c r="O413" s="169" t="s">
        <v>1448</v>
      </c>
      <c r="P413" s="208">
        <f>'2023 Thawed mass'!E302</f>
        <v>173.92</v>
      </c>
      <c r="Q413" s="214">
        <v>44.86</v>
      </c>
      <c r="R413" s="247"/>
      <c r="S413" s="202">
        <v>18.39</v>
      </c>
      <c r="T413" s="247"/>
      <c r="U413" s="220"/>
      <c r="V413" s="220"/>
      <c r="W413" s="220"/>
      <c r="X413" s="220"/>
      <c r="Y413" s="220"/>
      <c r="Z413" s="220"/>
      <c r="AA413" s="220"/>
      <c r="AB413" s="220"/>
      <c r="AC413" s="220"/>
    </row>
    <row r="414" spans="1:29" x14ac:dyDescent="0.3">
      <c r="A414" s="267">
        <v>36</v>
      </c>
      <c r="B414" s="169" t="s">
        <v>994</v>
      </c>
      <c r="C414" s="169" t="s">
        <v>2414</v>
      </c>
      <c r="D414" s="169" t="s">
        <v>1059</v>
      </c>
      <c r="E414" s="169" t="s">
        <v>1060</v>
      </c>
      <c r="F414" s="261" t="s">
        <v>1481</v>
      </c>
      <c r="G414" s="174">
        <v>45159.496527777781</v>
      </c>
      <c r="H414" s="242" t="str">
        <f>'2023 LDW fish'!R413</f>
        <v>L2368072-24</v>
      </c>
      <c r="I414" s="169" t="s">
        <v>1420</v>
      </c>
      <c r="J414" s="169" t="s">
        <v>1422</v>
      </c>
      <c r="K414" s="169" t="s">
        <v>2428</v>
      </c>
      <c r="L414" s="174">
        <v>45159.496527777781</v>
      </c>
      <c r="M414" s="171">
        <v>45159</v>
      </c>
      <c r="N414" s="177">
        <v>0.49652777778101154</v>
      </c>
      <c r="O414" s="169" t="s">
        <v>1482</v>
      </c>
      <c r="P414" s="208">
        <f>'2023 Thawed mass'!E293</f>
        <v>220.45</v>
      </c>
      <c r="Q414" s="215">
        <v>149.63999999999999</v>
      </c>
      <c r="R414" s="265">
        <f>MIN(Q414:Q423)</f>
        <v>50.1</v>
      </c>
      <c r="S414" s="202">
        <v>50.33</v>
      </c>
      <c r="T414" s="246">
        <f t="shared" ref="T414" si="11">SUM(S414:S423)</f>
        <v>498.15000000000003</v>
      </c>
      <c r="U414" s="242" t="str">
        <f>IF(T414&gt;=$U$1+10,"Yes","No")</f>
        <v>Yes</v>
      </c>
      <c r="V414" s="251" t="s">
        <v>2459</v>
      </c>
      <c r="W414" s="242">
        <v>21.3</v>
      </c>
      <c r="X414" s="242">
        <v>7.39</v>
      </c>
      <c r="Y414" s="231" t="s">
        <v>2448</v>
      </c>
      <c r="Z414" s="242" t="s">
        <v>2448</v>
      </c>
      <c r="AA414" s="242">
        <v>449.84</v>
      </c>
      <c r="AB414" s="243" t="s">
        <v>2448</v>
      </c>
      <c r="AC414" s="242">
        <v>0</v>
      </c>
    </row>
    <row r="415" spans="1:29" x14ac:dyDescent="0.3">
      <c r="A415" s="219"/>
      <c r="B415" s="169" t="s">
        <v>994</v>
      </c>
      <c r="C415" s="169" t="s">
        <v>2414</v>
      </c>
      <c r="D415" s="169" t="s">
        <v>1059</v>
      </c>
      <c r="E415" s="169" t="s">
        <v>1060</v>
      </c>
      <c r="F415" s="252"/>
      <c r="G415" s="174">
        <v>45159.496527777781</v>
      </c>
      <c r="H415" s="219"/>
      <c r="I415" s="169" t="s">
        <v>1423</v>
      </c>
      <c r="J415" s="169" t="s">
        <v>1425</v>
      </c>
      <c r="K415" s="169" t="s">
        <v>2428</v>
      </c>
      <c r="L415" s="174">
        <v>45159.548611111109</v>
      </c>
      <c r="M415" s="171">
        <v>45159</v>
      </c>
      <c r="N415" s="177">
        <v>0.54861111110949423</v>
      </c>
      <c r="O415" s="169" t="s">
        <v>1483</v>
      </c>
      <c r="P415" s="208">
        <f>'2023 Thawed mass'!E294</f>
        <v>183.54</v>
      </c>
      <c r="Q415" s="215">
        <v>117.48</v>
      </c>
      <c r="R415" s="247"/>
      <c r="S415" s="202">
        <v>50.35</v>
      </c>
      <c r="T415" s="247"/>
      <c r="U415" s="219"/>
      <c r="V415" s="252"/>
      <c r="W415" s="219"/>
      <c r="X415" s="219"/>
      <c r="Y415" s="219"/>
      <c r="Z415" s="219"/>
      <c r="AA415" s="219"/>
      <c r="AB415" s="219"/>
      <c r="AC415" s="219"/>
    </row>
    <row r="416" spans="1:29" x14ac:dyDescent="0.3">
      <c r="A416" s="219"/>
      <c r="B416" s="169" t="s">
        <v>994</v>
      </c>
      <c r="C416" s="169" t="s">
        <v>2414</v>
      </c>
      <c r="D416" s="169" t="s">
        <v>1059</v>
      </c>
      <c r="E416" s="169" t="s">
        <v>1060</v>
      </c>
      <c r="F416" s="252"/>
      <c r="G416" s="174">
        <v>45159.496527777781</v>
      </c>
      <c r="H416" s="219"/>
      <c r="I416" s="169" t="s">
        <v>1426</v>
      </c>
      <c r="J416" s="169" t="s">
        <v>1428</v>
      </c>
      <c r="K416" s="169" t="s">
        <v>2428</v>
      </c>
      <c r="L416" s="174">
        <v>45159.584722222222</v>
      </c>
      <c r="M416" s="171">
        <v>45159</v>
      </c>
      <c r="N416" s="177">
        <v>0.58472222222189885</v>
      </c>
      <c r="O416" s="169" t="s">
        <v>1484</v>
      </c>
      <c r="P416" s="208">
        <f>'2023 Thawed mass'!E295</f>
        <v>108.83</v>
      </c>
      <c r="Q416" s="214">
        <v>76.12</v>
      </c>
      <c r="R416" s="247"/>
      <c r="S416" s="202">
        <v>50.36</v>
      </c>
      <c r="T416" s="247"/>
      <c r="U416" s="219"/>
      <c r="V416" s="252"/>
      <c r="W416" s="219"/>
      <c r="X416" s="219"/>
      <c r="Y416" s="219"/>
      <c r="Z416" s="219"/>
      <c r="AA416" s="219"/>
      <c r="AB416" s="219"/>
      <c r="AC416" s="219"/>
    </row>
    <row r="417" spans="1:29" x14ac:dyDescent="0.3">
      <c r="A417" s="219"/>
      <c r="B417" s="169" t="s">
        <v>994</v>
      </c>
      <c r="C417" s="169" t="s">
        <v>2414</v>
      </c>
      <c r="D417" s="169" t="s">
        <v>1059</v>
      </c>
      <c r="E417" s="169" t="s">
        <v>1060</v>
      </c>
      <c r="F417" s="252"/>
      <c r="G417" s="174">
        <v>45159.496527777781</v>
      </c>
      <c r="H417" s="219"/>
      <c r="I417" s="169" t="s">
        <v>1429</v>
      </c>
      <c r="J417" s="169" t="s">
        <v>1431</v>
      </c>
      <c r="K417" s="169" t="s">
        <v>2428</v>
      </c>
      <c r="L417" s="174">
        <v>45159.584722222222</v>
      </c>
      <c r="M417" s="171">
        <v>45159</v>
      </c>
      <c r="N417" s="177">
        <v>0.58472222222189885</v>
      </c>
      <c r="O417" s="169" t="s">
        <v>1485</v>
      </c>
      <c r="P417" s="208">
        <f>'2023 Thawed mass'!E296</f>
        <v>69.55</v>
      </c>
      <c r="Q417" s="214">
        <v>50.1</v>
      </c>
      <c r="R417" s="247"/>
      <c r="S417" s="202">
        <v>47.91</v>
      </c>
      <c r="T417" s="247"/>
      <c r="U417" s="219"/>
      <c r="V417" s="252"/>
      <c r="W417" s="219"/>
      <c r="X417" s="219"/>
      <c r="Y417" s="219"/>
      <c r="Z417" s="219"/>
      <c r="AA417" s="219"/>
      <c r="AB417" s="219"/>
      <c r="AC417" s="219"/>
    </row>
    <row r="418" spans="1:29" x14ac:dyDescent="0.3">
      <c r="A418" s="219"/>
      <c r="B418" s="169" t="s">
        <v>994</v>
      </c>
      <c r="C418" s="169" t="s">
        <v>2414</v>
      </c>
      <c r="D418" s="169" t="s">
        <v>1059</v>
      </c>
      <c r="E418" s="169" t="s">
        <v>1060</v>
      </c>
      <c r="F418" s="252"/>
      <c r="G418" s="174">
        <v>45159.496527777781</v>
      </c>
      <c r="H418" s="219"/>
      <c r="I418" s="169" t="s">
        <v>1432</v>
      </c>
      <c r="J418" s="169" t="s">
        <v>1434</v>
      </c>
      <c r="K418" s="169" t="s">
        <v>2428</v>
      </c>
      <c r="L418" s="174">
        <v>45159.584722222222</v>
      </c>
      <c r="M418" s="171">
        <v>45159</v>
      </c>
      <c r="N418" s="177">
        <v>0.58472222222189885</v>
      </c>
      <c r="O418" s="169" t="s">
        <v>1486</v>
      </c>
      <c r="P418" s="208">
        <f>'2023 Thawed mass'!E297</f>
        <v>75.12</v>
      </c>
      <c r="Q418" s="214">
        <v>50.15</v>
      </c>
      <c r="R418" s="247"/>
      <c r="S418" s="202">
        <v>47.63</v>
      </c>
      <c r="T418" s="247"/>
      <c r="U418" s="219"/>
      <c r="V418" s="252"/>
      <c r="W418" s="219"/>
      <c r="X418" s="219"/>
      <c r="Y418" s="219"/>
      <c r="Z418" s="219"/>
      <c r="AA418" s="219"/>
      <c r="AB418" s="219"/>
      <c r="AC418" s="219"/>
    </row>
    <row r="419" spans="1:29" x14ac:dyDescent="0.3">
      <c r="A419" s="219"/>
      <c r="B419" s="169" t="s">
        <v>994</v>
      </c>
      <c r="C419" s="169" t="s">
        <v>2414</v>
      </c>
      <c r="D419" s="169" t="s">
        <v>1059</v>
      </c>
      <c r="E419" s="169" t="s">
        <v>1060</v>
      </c>
      <c r="F419" s="252"/>
      <c r="G419" s="174">
        <v>45159.496527777781</v>
      </c>
      <c r="H419" s="219"/>
      <c r="I419" s="169" t="s">
        <v>1435</v>
      </c>
      <c r="J419" s="169" t="s">
        <v>1437</v>
      </c>
      <c r="K419" s="169" t="s">
        <v>2428</v>
      </c>
      <c r="L419" s="174">
        <v>45159.584722222222</v>
      </c>
      <c r="M419" s="171">
        <v>45159</v>
      </c>
      <c r="N419" s="177">
        <v>0.58472222222189885</v>
      </c>
      <c r="O419" s="169" t="s">
        <v>1487</v>
      </c>
      <c r="P419" s="208">
        <f>'2023 Thawed mass'!E298</f>
        <v>84.17</v>
      </c>
      <c r="Q419" s="214">
        <v>59.49</v>
      </c>
      <c r="R419" s="247"/>
      <c r="S419" s="202">
        <v>50.5</v>
      </c>
      <c r="T419" s="247"/>
      <c r="U419" s="219"/>
      <c r="V419" s="252"/>
      <c r="W419" s="219"/>
      <c r="X419" s="219"/>
      <c r="Y419" s="219"/>
      <c r="Z419" s="219"/>
      <c r="AA419" s="219"/>
      <c r="AB419" s="219"/>
      <c r="AC419" s="219"/>
    </row>
    <row r="420" spans="1:29" x14ac:dyDescent="0.3">
      <c r="A420" s="219"/>
      <c r="B420" s="169" t="s">
        <v>994</v>
      </c>
      <c r="C420" s="169" t="s">
        <v>2414</v>
      </c>
      <c r="D420" s="169" t="s">
        <v>1059</v>
      </c>
      <c r="E420" s="169" t="s">
        <v>1060</v>
      </c>
      <c r="F420" s="252"/>
      <c r="G420" s="174">
        <v>45159.496527777781</v>
      </c>
      <c r="H420" s="219"/>
      <c r="I420" s="169" t="s">
        <v>1438</v>
      </c>
      <c r="J420" s="169" t="s">
        <v>1440</v>
      </c>
      <c r="K420" s="169" t="s">
        <v>2428</v>
      </c>
      <c r="L420" s="174">
        <v>45159.584722222222</v>
      </c>
      <c r="M420" s="171">
        <v>45159</v>
      </c>
      <c r="N420" s="177">
        <v>0.58472222222189885</v>
      </c>
      <c r="O420" s="169" t="s">
        <v>1488</v>
      </c>
      <c r="P420" s="208">
        <f>'2023 Thawed mass'!E299</f>
        <v>125.48</v>
      </c>
      <c r="Q420" s="214">
        <v>86</v>
      </c>
      <c r="R420" s="247"/>
      <c r="S420" s="202">
        <v>50.28</v>
      </c>
      <c r="T420" s="247"/>
      <c r="U420" s="219"/>
      <c r="V420" s="252"/>
      <c r="W420" s="219"/>
      <c r="X420" s="219"/>
      <c r="Y420" s="219"/>
      <c r="Z420" s="219"/>
      <c r="AA420" s="219"/>
      <c r="AB420" s="219"/>
      <c r="AC420" s="219"/>
    </row>
    <row r="421" spans="1:29" x14ac:dyDescent="0.3">
      <c r="A421" s="219"/>
      <c r="B421" s="169" t="s">
        <v>994</v>
      </c>
      <c r="C421" s="169" t="s">
        <v>2414</v>
      </c>
      <c r="D421" s="169" t="s">
        <v>1059</v>
      </c>
      <c r="E421" s="169" t="s">
        <v>1060</v>
      </c>
      <c r="F421" s="252"/>
      <c r="G421" s="174">
        <v>45159.496527777781</v>
      </c>
      <c r="H421" s="219"/>
      <c r="I421" s="169" t="s">
        <v>1441</v>
      </c>
      <c r="J421" s="169" t="s">
        <v>1443</v>
      </c>
      <c r="K421" s="169" t="s">
        <v>2428</v>
      </c>
      <c r="L421" s="174">
        <v>45159.584722222222</v>
      </c>
      <c r="M421" s="171">
        <v>45159</v>
      </c>
      <c r="N421" s="177">
        <v>0.58472222222189885</v>
      </c>
      <c r="O421" s="169" t="s">
        <v>1489</v>
      </c>
      <c r="P421" s="208">
        <f>'2023 Thawed mass'!E300</f>
        <v>104.11</v>
      </c>
      <c r="Q421" s="214">
        <v>74.33</v>
      </c>
      <c r="R421" s="247"/>
      <c r="S421" s="202">
        <v>50.23</v>
      </c>
      <c r="T421" s="247"/>
      <c r="U421" s="219"/>
      <c r="V421" s="252"/>
      <c r="W421" s="219"/>
      <c r="X421" s="219"/>
      <c r="Y421" s="219"/>
      <c r="Z421" s="219"/>
      <c r="AA421" s="219"/>
      <c r="AB421" s="219"/>
      <c r="AC421" s="219"/>
    </row>
    <row r="422" spans="1:29" x14ac:dyDescent="0.3">
      <c r="A422" s="219"/>
      <c r="B422" s="169" t="s">
        <v>994</v>
      </c>
      <c r="C422" s="169" t="s">
        <v>2414</v>
      </c>
      <c r="D422" s="169" t="s">
        <v>1059</v>
      </c>
      <c r="E422" s="169" t="s">
        <v>1060</v>
      </c>
      <c r="F422" s="252"/>
      <c r="G422" s="174">
        <v>45159.496527777781</v>
      </c>
      <c r="H422" s="219"/>
      <c r="I422" s="169" t="s">
        <v>1444</v>
      </c>
      <c r="J422" s="169" t="s">
        <v>1446</v>
      </c>
      <c r="K422" s="169" t="s">
        <v>2428</v>
      </c>
      <c r="L422" s="174">
        <v>45160.472916666666</v>
      </c>
      <c r="M422" s="171">
        <v>45160</v>
      </c>
      <c r="N422" s="177">
        <v>0.47291666666569654</v>
      </c>
      <c r="O422" s="169" t="s">
        <v>1490</v>
      </c>
      <c r="P422" s="208">
        <f>'2023 Thawed mass'!E301</f>
        <v>325.22000000000003</v>
      </c>
      <c r="Q422" s="214">
        <v>198.46</v>
      </c>
      <c r="R422" s="247"/>
      <c r="S422" s="202">
        <v>50.24</v>
      </c>
      <c r="T422" s="247"/>
      <c r="U422" s="219"/>
      <c r="V422" s="252"/>
      <c r="W422" s="219"/>
      <c r="X422" s="219"/>
      <c r="Y422" s="219"/>
      <c r="Z422" s="219"/>
      <c r="AA422" s="219"/>
      <c r="AB422" s="219"/>
      <c r="AC422" s="219"/>
    </row>
    <row r="423" spans="1:29" x14ac:dyDescent="0.3">
      <c r="A423" s="219"/>
      <c r="B423" s="169" t="s">
        <v>994</v>
      </c>
      <c r="C423" s="169" t="s">
        <v>2414</v>
      </c>
      <c r="D423" s="169" t="s">
        <v>1059</v>
      </c>
      <c r="E423" s="169" t="s">
        <v>1060</v>
      </c>
      <c r="F423" s="253"/>
      <c r="G423" s="174">
        <v>45159.496527777781</v>
      </c>
      <c r="H423" s="220"/>
      <c r="I423" s="169" t="s">
        <v>1447</v>
      </c>
      <c r="J423" s="169" t="s">
        <v>1449</v>
      </c>
      <c r="K423" s="169" t="s">
        <v>2428</v>
      </c>
      <c r="L423" s="174">
        <v>45160.493055555555</v>
      </c>
      <c r="M423" s="171">
        <v>45160</v>
      </c>
      <c r="N423" s="177">
        <v>0.49305555555474712</v>
      </c>
      <c r="O423" s="169" t="s">
        <v>1491</v>
      </c>
      <c r="P423" s="208">
        <f>'2023 Thawed mass'!E302</f>
        <v>173.92</v>
      </c>
      <c r="Q423" s="214">
        <v>124.32</v>
      </c>
      <c r="R423" s="247"/>
      <c r="S423" s="202">
        <v>50.32</v>
      </c>
      <c r="T423" s="247"/>
      <c r="U423" s="220"/>
      <c r="V423" s="253"/>
      <c r="W423" s="220"/>
      <c r="X423" s="220"/>
      <c r="Y423" s="220"/>
      <c r="Z423" s="220"/>
      <c r="AA423" s="220"/>
      <c r="AB423" s="220"/>
      <c r="AC423" s="220"/>
    </row>
    <row r="424" spans="1:29" x14ac:dyDescent="0.3">
      <c r="A424" s="267">
        <v>37</v>
      </c>
      <c r="B424" s="169" t="s">
        <v>1503</v>
      </c>
      <c r="C424" s="180" t="s">
        <v>2407</v>
      </c>
      <c r="D424" s="180" t="s">
        <v>904</v>
      </c>
      <c r="E424" s="180" t="s">
        <v>905</v>
      </c>
      <c r="F424" s="229" t="s">
        <v>1514</v>
      </c>
      <c r="G424" s="174">
        <v>45160.587500000001</v>
      </c>
      <c r="H424" s="229" t="str">
        <f>'2023 LDW fish'!R423</f>
        <v>L2368074-01</v>
      </c>
      <c r="I424" s="169" t="s">
        <v>1515</v>
      </c>
      <c r="J424" s="169" t="s">
        <v>1517</v>
      </c>
      <c r="K424" s="188" t="s">
        <v>2429</v>
      </c>
      <c r="L424" s="174">
        <v>45160.587500000001</v>
      </c>
      <c r="M424" s="171">
        <v>45160</v>
      </c>
      <c r="N424" s="177">
        <v>0.58750000000145519</v>
      </c>
      <c r="O424" s="169" t="s">
        <v>1516</v>
      </c>
      <c r="P424" s="208">
        <f>'2023 Thawed mass'!E303</f>
        <v>115.27</v>
      </c>
      <c r="Q424" s="215">
        <v>14.17</v>
      </c>
      <c r="R424" s="246">
        <f>MIN(Q424:Q430)</f>
        <v>14.17</v>
      </c>
      <c r="S424" s="202">
        <v>13.8</v>
      </c>
      <c r="T424" s="246">
        <f>SUM(S424:S430)</f>
        <v>99.72</v>
      </c>
      <c r="U424" s="242" t="str">
        <f>IF(T424&gt;=$U$1,"Yes","No")</f>
        <v>Yes</v>
      </c>
      <c r="V424" s="231"/>
      <c r="W424" s="242">
        <v>21.24</v>
      </c>
      <c r="X424" s="242">
        <v>5.68</v>
      </c>
      <c r="Y424" s="231" t="s">
        <v>2448</v>
      </c>
      <c r="Z424" s="242">
        <v>40.08</v>
      </c>
      <c r="AA424" s="242">
        <v>32.72</v>
      </c>
      <c r="AB424" s="243" t="s">
        <v>2448</v>
      </c>
      <c r="AC424" s="242">
        <v>0</v>
      </c>
    </row>
    <row r="425" spans="1:29" x14ac:dyDescent="0.3">
      <c r="A425" s="219"/>
      <c r="B425" s="169" t="s">
        <v>1503</v>
      </c>
      <c r="C425" s="180" t="s">
        <v>2407</v>
      </c>
      <c r="D425" s="180" t="s">
        <v>904</v>
      </c>
      <c r="E425" s="180" t="s">
        <v>905</v>
      </c>
      <c r="F425" s="219"/>
      <c r="G425" s="174">
        <v>45160.587500000001</v>
      </c>
      <c r="H425" s="219"/>
      <c r="I425" s="169" t="s">
        <v>1518</v>
      </c>
      <c r="J425" s="169" t="s">
        <v>1520</v>
      </c>
      <c r="K425" s="180" t="s">
        <v>2429</v>
      </c>
      <c r="L425" s="174">
        <v>45160.587500000001</v>
      </c>
      <c r="M425" s="171">
        <v>45160</v>
      </c>
      <c r="N425" s="177">
        <v>0.58750000000145519</v>
      </c>
      <c r="O425" s="169" t="s">
        <v>1519</v>
      </c>
      <c r="P425" s="208">
        <f>'2023 Thawed mass'!E304</f>
        <v>137.44</v>
      </c>
      <c r="Q425" s="214">
        <v>22.04</v>
      </c>
      <c r="R425" s="247"/>
      <c r="S425" s="202">
        <v>14.32</v>
      </c>
      <c r="T425" s="247"/>
      <c r="U425" s="219"/>
      <c r="V425" s="219"/>
      <c r="W425" s="219"/>
      <c r="X425" s="219"/>
      <c r="Y425" s="219"/>
      <c r="Z425" s="219"/>
      <c r="AA425" s="219"/>
      <c r="AB425" s="219"/>
      <c r="AC425" s="219"/>
    </row>
    <row r="426" spans="1:29" x14ac:dyDescent="0.3">
      <c r="A426" s="219"/>
      <c r="B426" s="169" t="s">
        <v>1503</v>
      </c>
      <c r="C426" s="180" t="s">
        <v>2407</v>
      </c>
      <c r="D426" s="180" t="s">
        <v>904</v>
      </c>
      <c r="E426" s="180" t="s">
        <v>905</v>
      </c>
      <c r="F426" s="219"/>
      <c r="G426" s="174">
        <v>45160.587500000001</v>
      </c>
      <c r="H426" s="219"/>
      <c r="I426" s="169" t="s">
        <v>1524</v>
      </c>
      <c r="J426" s="169" t="s">
        <v>1526</v>
      </c>
      <c r="K426" s="180" t="s">
        <v>2429</v>
      </c>
      <c r="L426" s="174">
        <v>45161.532638888886</v>
      </c>
      <c r="M426" s="171">
        <v>45161</v>
      </c>
      <c r="N426" s="177">
        <v>0.53263888888614019</v>
      </c>
      <c r="O426" s="169" t="s">
        <v>1525</v>
      </c>
      <c r="P426" s="208">
        <f>'2023 Thawed mass'!E305</f>
        <v>198.63</v>
      </c>
      <c r="Q426" s="214">
        <v>23.5</v>
      </c>
      <c r="R426" s="247"/>
      <c r="S426" s="202">
        <v>14.36</v>
      </c>
      <c r="T426" s="247"/>
      <c r="U426" s="219"/>
      <c r="V426" s="219"/>
      <c r="W426" s="219"/>
      <c r="X426" s="219"/>
      <c r="Y426" s="219"/>
      <c r="Z426" s="219"/>
      <c r="AA426" s="219"/>
      <c r="AB426" s="219"/>
      <c r="AC426" s="219"/>
    </row>
    <row r="427" spans="1:29" x14ac:dyDescent="0.3">
      <c r="A427" s="219"/>
      <c r="B427" s="169" t="s">
        <v>1503</v>
      </c>
      <c r="C427" s="180" t="s">
        <v>2407</v>
      </c>
      <c r="D427" s="180" t="s">
        <v>904</v>
      </c>
      <c r="E427" s="180" t="s">
        <v>905</v>
      </c>
      <c r="F427" s="219"/>
      <c r="G427" s="174">
        <v>45160.587500000001</v>
      </c>
      <c r="H427" s="219"/>
      <c r="I427" s="169" t="s">
        <v>1527</v>
      </c>
      <c r="J427" s="169" t="s">
        <v>1529</v>
      </c>
      <c r="K427" s="180" t="s">
        <v>2429</v>
      </c>
      <c r="L427" s="174">
        <v>45161.537499999999</v>
      </c>
      <c r="M427" s="171">
        <v>45161</v>
      </c>
      <c r="N427" s="177">
        <v>0.53749999999854481</v>
      </c>
      <c r="O427" s="169" t="s">
        <v>1528</v>
      </c>
      <c r="P427" s="208">
        <f>'2023 Thawed mass'!E306</f>
        <v>214.15</v>
      </c>
      <c r="Q427" s="214">
        <v>24.04</v>
      </c>
      <c r="R427" s="247"/>
      <c r="S427" s="202">
        <v>14.29</v>
      </c>
      <c r="T427" s="247"/>
      <c r="U427" s="219"/>
      <c r="V427" s="219"/>
      <c r="W427" s="219"/>
      <c r="X427" s="219"/>
      <c r="Y427" s="219"/>
      <c r="Z427" s="219"/>
      <c r="AA427" s="219"/>
      <c r="AB427" s="219"/>
      <c r="AC427" s="219"/>
    </row>
    <row r="428" spans="1:29" x14ac:dyDescent="0.3">
      <c r="A428" s="219"/>
      <c r="B428" s="169" t="s">
        <v>1503</v>
      </c>
      <c r="C428" s="180" t="s">
        <v>2407</v>
      </c>
      <c r="D428" s="180" t="s">
        <v>904</v>
      </c>
      <c r="E428" s="180" t="s">
        <v>905</v>
      </c>
      <c r="F428" s="219"/>
      <c r="G428" s="174">
        <v>45160.587500000001</v>
      </c>
      <c r="H428" s="219"/>
      <c r="I428" s="169" t="s">
        <v>1530</v>
      </c>
      <c r="J428" s="169" t="s">
        <v>1532</v>
      </c>
      <c r="K428" s="180" t="s">
        <v>2429</v>
      </c>
      <c r="L428" s="174">
        <v>45161.543749999997</v>
      </c>
      <c r="M428" s="171">
        <v>45161</v>
      </c>
      <c r="N428" s="177">
        <v>0.54374999999708962</v>
      </c>
      <c r="O428" s="169" t="s">
        <v>1531</v>
      </c>
      <c r="P428" s="208">
        <f>'2023 Thawed mass'!E307</f>
        <v>140.41999999999999</v>
      </c>
      <c r="Q428" s="214">
        <v>16.149999999999999</v>
      </c>
      <c r="R428" s="247"/>
      <c r="S428" s="202">
        <v>14.32</v>
      </c>
      <c r="T428" s="247"/>
      <c r="U428" s="219"/>
      <c r="V428" s="219"/>
      <c r="W428" s="219"/>
      <c r="X428" s="219"/>
      <c r="Y428" s="219"/>
      <c r="Z428" s="219"/>
      <c r="AA428" s="219"/>
      <c r="AB428" s="219"/>
      <c r="AC428" s="219"/>
    </row>
    <row r="429" spans="1:29" x14ac:dyDescent="0.3">
      <c r="A429" s="219"/>
      <c r="B429" s="169" t="s">
        <v>1503</v>
      </c>
      <c r="C429" s="180" t="s">
        <v>2407</v>
      </c>
      <c r="D429" s="180" t="s">
        <v>904</v>
      </c>
      <c r="E429" s="180" t="s">
        <v>905</v>
      </c>
      <c r="F429" s="219"/>
      <c r="G429" s="174">
        <v>45160.587500000001</v>
      </c>
      <c r="H429" s="219"/>
      <c r="I429" s="169" t="s">
        <v>1533</v>
      </c>
      <c r="J429" s="169" t="s">
        <v>1535</v>
      </c>
      <c r="K429" s="180" t="s">
        <v>2429</v>
      </c>
      <c r="L429" s="174">
        <v>45161.622916666667</v>
      </c>
      <c r="M429" s="171">
        <v>45161</v>
      </c>
      <c r="N429" s="177">
        <v>0.62291666666715173</v>
      </c>
      <c r="O429" s="169" t="s">
        <v>1534</v>
      </c>
      <c r="P429" s="208">
        <f>'2023 Thawed mass'!E308</f>
        <v>158.80000000000001</v>
      </c>
      <c r="Q429" s="214">
        <v>20.48</v>
      </c>
      <c r="R429" s="247"/>
      <c r="S429" s="202">
        <v>14.39</v>
      </c>
      <c r="T429" s="247"/>
      <c r="U429" s="219"/>
      <c r="V429" s="219"/>
      <c r="W429" s="219"/>
      <c r="X429" s="219"/>
      <c r="Y429" s="219"/>
      <c r="Z429" s="219"/>
      <c r="AA429" s="219"/>
      <c r="AB429" s="219"/>
      <c r="AC429" s="219"/>
    </row>
    <row r="430" spans="1:29" x14ac:dyDescent="0.3">
      <c r="A430" s="219"/>
      <c r="B430" s="169" t="s">
        <v>1503</v>
      </c>
      <c r="C430" s="180" t="s">
        <v>2407</v>
      </c>
      <c r="D430" s="180" t="s">
        <v>904</v>
      </c>
      <c r="E430" s="180" t="s">
        <v>905</v>
      </c>
      <c r="F430" s="220"/>
      <c r="G430" s="174">
        <v>45160.587500000001</v>
      </c>
      <c r="H430" s="220"/>
      <c r="I430" s="169" t="s">
        <v>1539</v>
      </c>
      <c r="J430" s="169" t="s">
        <v>1541</v>
      </c>
      <c r="K430" s="180" t="s">
        <v>2429</v>
      </c>
      <c r="L430" s="174">
        <v>45162.53125</v>
      </c>
      <c r="M430" s="171">
        <v>45162</v>
      </c>
      <c r="N430" s="177">
        <v>0.53125</v>
      </c>
      <c r="O430" s="169" t="s">
        <v>1540</v>
      </c>
      <c r="P430" s="208">
        <f>'2023 Thawed mass'!E309</f>
        <v>228.11</v>
      </c>
      <c r="Q430" s="214">
        <v>34.1</v>
      </c>
      <c r="R430" s="247"/>
      <c r="S430" s="202">
        <v>14.24</v>
      </c>
      <c r="T430" s="247"/>
      <c r="U430" s="220"/>
      <c r="V430" s="220"/>
      <c r="W430" s="220"/>
      <c r="X430" s="220"/>
      <c r="Y430" s="220"/>
      <c r="Z430" s="220"/>
      <c r="AA430" s="220"/>
      <c r="AB430" s="220"/>
      <c r="AC430" s="220"/>
    </row>
    <row r="431" spans="1:29" x14ac:dyDescent="0.3">
      <c r="A431" s="267">
        <v>38</v>
      </c>
      <c r="B431" s="169" t="s">
        <v>1503</v>
      </c>
      <c r="C431" s="180" t="s">
        <v>2408</v>
      </c>
      <c r="D431" s="180" t="s">
        <v>904</v>
      </c>
      <c r="E431" s="180" t="s">
        <v>905</v>
      </c>
      <c r="F431" s="229" t="s">
        <v>1580</v>
      </c>
      <c r="G431" s="174">
        <v>45161.474999999999</v>
      </c>
      <c r="H431" s="229" t="str">
        <f>'2023 LDW fish'!R430</f>
        <v>L2368074-02</v>
      </c>
      <c r="I431" s="169" t="s">
        <v>1581</v>
      </c>
      <c r="J431" s="169" t="s">
        <v>1583</v>
      </c>
      <c r="K431" s="180" t="s">
        <v>2429</v>
      </c>
      <c r="L431" s="174">
        <v>45161.537499999999</v>
      </c>
      <c r="M431" s="171">
        <v>45161</v>
      </c>
      <c r="N431" s="177">
        <v>0.53749999999854481</v>
      </c>
      <c r="O431" s="169" t="s">
        <v>1582</v>
      </c>
      <c r="P431" s="208">
        <f>'2023 Thawed mass'!E310</f>
        <v>199.93</v>
      </c>
      <c r="Q431" s="215">
        <v>26.87</v>
      </c>
      <c r="R431" s="246">
        <f>MIN(Q431:Q437)</f>
        <v>11.95</v>
      </c>
      <c r="S431" s="202">
        <v>12.09</v>
      </c>
      <c r="T431" s="246">
        <f>SUM(S431:S437)</f>
        <v>84.179999999999993</v>
      </c>
      <c r="U431" s="242" t="str">
        <f>IF(T431&gt;=$U$1,"Yes","No")</f>
        <v>No</v>
      </c>
      <c r="V431" s="257" t="s">
        <v>2857</v>
      </c>
      <c r="W431" s="242">
        <v>19.09</v>
      </c>
      <c r="X431" s="242">
        <v>5</v>
      </c>
      <c r="Y431" s="231" t="s">
        <v>2448</v>
      </c>
      <c r="Z431" s="242">
        <v>40.020000000000003</v>
      </c>
      <c r="AA431" s="242">
        <v>20.07</v>
      </c>
      <c r="AB431" s="243" t="s">
        <v>2448</v>
      </c>
      <c r="AC431" s="242">
        <v>0</v>
      </c>
    </row>
    <row r="432" spans="1:29" x14ac:dyDescent="0.3">
      <c r="A432" s="219"/>
      <c r="B432" s="169" t="s">
        <v>1503</v>
      </c>
      <c r="C432" s="180" t="s">
        <v>2408</v>
      </c>
      <c r="D432" s="180" t="s">
        <v>904</v>
      </c>
      <c r="E432" s="180" t="s">
        <v>905</v>
      </c>
      <c r="F432" s="219"/>
      <c r="G432" s="174">
        <v>45161.474999999999</v>
      </c>
      <c r="H432" s="219"/>
      <c r="I432" s="169" t="s">
        <v>1584</v>
      </c>
      <c r="J432" s="169" t="s">
        <v>1586</v>
      </c>
      <c r="K432" s="180" t="s">
        <v>2429</v>
      </c>
      <c r="L432" s="174">
        <v>45161.543749999997</v>
      </c>
      <c r="M432" s="171">
        <v>45161</v>
      </c>
      <c r="N432" s="177">
        <v>0.54374999999708962</v>
      </c>
      <c r="O432" s="169" t="s">
        <v>1585</v>
      </c>
      <c r="P432" s="208">
        <f>'2023 Thawed mass'!E311</f>
        <v>162.53</v>
      </c>
      <c r="Q432" s="214">
        <v>11.95</v>
      </c>
      <c r="R432" s="247"/>
      <c r="S432" s="202">
        <v>11.71</v>
      </c>
      <c r="T432" s="247"/>
      <c r="U432" s="219"/>
      <c r="V432" s="258"/>
      <c r="W432" s="219"/>
      <c r="X432" s="219"/>
      <c r="Y432" s="219"/>
      <c r="Z432" s="219"/>
      <c r="AA432" s="219"/>
      <c r="AB432" s="219"/>
      <c r="AC432" s="219"/>
    </row>
    <row r="433" spans="1:29" x14ac:dyDescent="0.3">
      <c r="A433" s="219"/>
      <c r="B433" s="169" t="s">
        <v>1503</v>
      </c>
      <c r="C433" s="180" t="s">
        <v>2408</v>
      </c>
      <c r="D433" s="180" t="s">
        <v>904</v>
      </c>
      <c r="E433" s="180" t="s">
        <v>905</v>
      </c>
      <c r="F433" s="219"/>
      <c r="G433" s="174">
        <v>45161.474999999999</v>
      </c>
      <c r="H433" s="219"/>
      <c r="I433" s="169" t="s">
        <v>1587</v>
      </c>
      <c r="J433" s="169" t="s">
        <v>1589</v>
      </c>
      <c r="K433" s="180" t="s">
        <v>2429</v>
      </c>
      <c r="L433" s="174">
        <v>45161.630555555559</v>
      </c>
      <c r="M433" s="171">
        <v>45161</v>
      </c>
      <c r="N433" s="177">
        <v>0.63055555555911269</v>
      </c>
      <c r="O433" s="169" t="s">
        <v>1588</v>
      </c>
      <c r="P433" s="208">
        <f>'2023 Thawed mass'!E312</f>
        <v>167.57</v>
      </c>
      <c r="Q433" s="214">
        <v>20.11</v>
      </c>
      <c r="R433" s="247"/>
      <c r="S433" s="202">
        <v>12.04</v>
      </c>
      <c r="T433" s="247"/>
      <c r="U433" s="219"/>
      <c r="V433" s="258"/>
      <c r="W433" s="219"/>
      <c r="X433" s="219"/>
      <c r="Y433" s="219"/>
      <c r="Z433" s="219"/>
      <c r="AA433" s="219"/>
      <c r="AB433" s="219"/>
      <c r="AC433" s="219"/>
    </row>
    <row r="434" spans="1:29" x14ac:dyDescent="0.3">
      <c r="A434" s="219"/>
      <c r="B434" s="169" t="s">
        <v>1503</v>
      </c>
      <c r="C434" s="180" t="s">
        <v>2408</v>
      </c>
      <c r="D434" s="180" t="s">
        <v>904</v>
      </c>
      <c r="E434" s="180" t="s">
        <v>905</v>
      </c>
      <c r="F434" s="219"/>
      <c r="G434" s="174">
        <v>45161.474999999999</v>
      </c>
      <c r="H434" s="219"/>
      <c r="I434" s="169" t="s">
        <v>1590</v>
      </c>
      <c r="J434" s="169" t="s">
        <v>1592</v>
      </c>
      <c r="K434" s="180" t="s">
        <v>2429</v>
      </c>
      <c r="L434" s="174">
        <v>45161.474999999999</v>
      </c>
      <c r="M434" s="171">
        <v>45161</v>
      </c>
      <c r="N434" s="177">
        <v>0.47499999999854481</v>
      </c>
      <c r="O434" s="169" t="s">
        <v>1591</v>
      </c>
      <c r="P434" s="208">
        <f>'2023 Thawed mass'!E313</f>
        <v>138.74</v>
      </c>
      <c r="Q434" s="214">
        <v>17.96</v>
      </c>
      <c r="R434" s="247"/>
      <c r="S434" s="202">
        <v>12.05</v>
      </c>
      <c r="T434" s="247"/>
      <c r="U434" s="219"/>
      <c r="V434" s="258"/>
      <c r="W434" s="219"/>
      <c r="X434" s="219"/>
      <c r="Y434" s="219"/>
      <c r="Z434" s="219"/>
      <c r="AA434" s="219"/>
      <c r="AB434" s="219"/>
      <c r="AC434" s="219"/>
    </row>
    <row r="435" spans="1:29" x14ac:dyDescent="0.3">
      <c r="A435" s="219"/>
      <c r="B435" s="169" t="s">
        <v>1503</v>
      </c>
      <c r="C435" s="180" t="s">
        <v>2408</v>
      </c>
      <c r="D435" s="180" t="s">
        <v>904</v>
      </c>
      <c r="E435" s="180" t="s">
        <v>905</v>
      </c>
      <c r="F435" s="219"/>
      <c r="G435" s="174">
        <v>45161.474999999999</v>
      </c>
      <c r="H435" s="219"/>
      <c r="I435" s="169" t="s">
        <v>1593</v>
      </c>
      <c r="J435" s="169" t="s">
        <v>1595</v>
      </c>
      <c r="K435" s="180" t="s">
        <v>2429</v>
      </c>
      <c r="L435" s="174">
        <v>45161.512499999997</v>
      </c>
      <c r="M435" s="171">
        <v>45161</v>
      </c>
      <c r="N435" s="177">
        <v>0.51249999999708962</v>
      </c>
      <c r="O435" s="169" t="s">
        <v>1594</v>
      </c>
      <c r="P435" s="208">
        <f>'2023 Thawed mass'!E314</f>
        <v>121.66</v>
      </c>
      <c r="Q435" s="214">
        <v>12.65</v>
      </c>
      <c r="R435" s="247"/>
      <c r="S435" s="202">
        <v>12.02</v>
      </c>
      <c r="T435" s="247"/>
      <c r="U435" s="219"/>
      <c r="V435" s="258"/>
      <c r="W435" s="219"/>
      <c r="X435" s="219"/>
      <c r="Y435" s="219"/>
      <c r="Z435" s="219"/>
      <c r="AA435" s="219"/>
      <c r="AB435" s="219"/>
      <c r="AC435" s="219"/>
    </row>
    <row r="436" spans="1:29" x14ac:dyDescent="0.3">
      <c r="A436" s="219"/>
      <c r="B436" s="169" t="s">
        <v>1503</v>
      </c>
      <c r="C436" s="180" t="s">
        <v>2408</v>
      </c>
      <c r="D436" s="180" t="s">
        <v>904</v>
      </c>
      <c r="E436" s="180" t="s">
        <v>905</v>
      </c>
      <c r="F436" s="219"/>
      <c r="G436" s="174">
        <v>45161.474999999999</v>
      </c>
      <c r="H436" s="219"/>
      <c r="I436" s="169" t="s">
        <v>1596</v>
      </c>
      <c r="J436" s="169" t="s">
        <v>1598</v>
      </c>
      <c r="K436" s="180" t="s">
        <v>2429</v>
      </c>
      <c r="L436" s="174">
        <v>45161.563888888886</v>
      </c>
      <c r="M436" s="171">
        <v>45161</v>
      </c>
      <c r="N436" s="177">
        <v>0.56388888888614019</v>
      </c>
      <c r="O436" s="169" t="s">
        <v>1597</v>
      </c>
      <c r="P436" s="208">
        <f>'2023 Thawed mass'!E315</f>
        <v>246.57</v>
      </c>
      <c r="Q436" s="214">
        <v>24.19</v>
      </c>
      <c r="R436" s="247"/>
      <c r="S436" s="202">
        <v>12.16</v>
      </c>
      <c r="T436" s="247"/>
      <c r="U436" s="219"/>
      <c r="V436" s="258"/>
      <c r="W436" s="219"/>
      <c r="X436" s="219"/>
      <c r="Y436" s="219"/>
      <c r="Z436" s="219"/>
      <c r="AA436" s="219"/>
      <c r="AB436" s="219"/>
      <c r="AC436" s="219"/>
    </row>
    <row r="437" spans="1:29" x14ac:dyDescent="0.3">
      <c r="A437" s="219"/>
      <c r="B437" s="169" t="s">
        <v>1503</v>
      </c>
      <c r="C437" s="180" t="s">
        <v>2408</v>
      </c>
      <c r="D437" s="180" t="s">
        <v>904</v>
      </c>
      <c r="E437" s="180" t="s">
        <v>905</v>
      </c>
      <c r="F437" s="220"/>
      <c r="G437" s="174">
        <v>45161.474999999999</v>
      </c>
      <c r="H437" s="220"/>
      <c r="I437" s="169" t="s">
        <v>1602</v>
      </c>
      <c r="J437" s="169" t="s">
        <v>1604</v>
      </c>
      <c r="K437" s="180" t="s">
        <v>2429</v>
      </c>
      <c r="L437" s="174">
        <v>45162.53125</v>
      </c>
      <c r="M437" s="171">
        <v>45162</v>
      </c>
      <c r="N437" s="177">
        <v>0.53125</v>
      </c>
      <c r="O437" s="169" t="s">
        <v>1603</v>
      </c>
      <c r="P437" s="208">
        <f>'2023 Thawed mass'!E316</f>
        <v>152</v>
      </c>
      <c r="Q437" s="214">
        <v>17.91</v>
      </c>
      <c r="R437" s="247"/>
      <c r="S437" s="202">
        <v>12.11</v>
      </c>
      <c r="T437" s="247"/>
      <c r="U437" s="220"/>
      <c r="V437" s="259"/>
      <c r="W437" s="220"/>
      <c r="X437" s="220"/>
      <c r="Y437" s="220"/>
      <c r="Z437" s="220"/>
      <c r="AA437" s="220"/>
      <c r="AB437" s="220"/>
      <c r="AC437" s="220"/>
    </row>
    <row r="438" spans="1:29" x14ac:dyDescent="0.3">
      <c r="A438" s="267">
        <v>39</v>
      </c>
      <c r="B438" s="169" t="s">
        <v>1503</v>
      </c>
      <c r="C438" s="180" t="s">
        <v>2407</v>
      </c>
      <c r="D438" s="180" t="s">
        <v>922</v>
      </c>
      <c r="E438" s="180" t="s">
        <v>923</v>
      </c>
      <c r="F438" s="229" t="s">
        <v>1552</v>
      </c>
      <c r="G438" s="174">
        <v>45160.587500000001</v>
      </c>
      <c r="H438" s="229" t="str">
        <f>'2023 LDW fish'!R437</f>
        <v>L2368074-03</v>
      </c>
      <c r="I438" s="169" t="s">
        <v>1515</v>
      </c>
      <c r="J438" s="169" t="s">
        <v>1517</v>
      </c>
      <c r="K438" s="180" t="s">
        <v>2429</v>
      </c>
      <c r="L438" s="174">
        <v>45160.587500000001</v>
      </c>
      <c r="M438" s="171">
        <v>45160</v>
      </c>
      <c r="N438" s="177">
        <v>0.58750000000145519</v>
      </c>
      <c r="O438" s="169" t="s">
        <v>1553</v>
      </c>
      <c r="P438" s="208">
        <f>'2023 Thawed mass'!E317</f>
        <v>115.27</v>
      </c>
      <c r="Q438" s="215">
        <v>5.18</v>
      </c>
      <c r="R438" s="246">
        <f>MIN(Q438:Q451)</f>
        <v>2.85</v>
      </c>
      <c r="S438" s="202">
        <v>4.54</v>
      </c>
      <c r="T438" s="246">
        <f>SUM(S438:S451)</f>
        <v>57.02000000000001</v>
      </c>
      <c r="U438" s="242" t="str">
        <f>IF(T438&gt;=$U$1,"Yes","No")</f>
        <v>No</v>
      </c>
      <c r="V438" s="257" t="s">
        <v>2856</v>
      </c>
      <c r="W438" s="242">
        <v>10</v>
      </c>
      <c r="X438" s="242">
        <v>5.0199999999999996</v>
      </c>
      <c r="Y438" s="242" t="s">
        <v>2448</v>
      </c>
      <c r="Z438" s="242">
        <v>25.01</v>
      </c>
      <c r="AA438" s="242">
        <v>16.989999999999998</v>
      </c>
      <c r="AB438" s="243" t="s">
        <v>2448</v>
      </c>
      <c r="AC438" s="242">
        <v>0</v>
      </c>
    </row>
    <row r="439" spans="1:29" x14ac:dyDescent="0.3">
      <c r="A439" s="219"/>
      <c r="B439" s="169" t="s">
        <v>1503</v>
      </c>
      <c r="C439" s="180" t="s">
        <v>2407</v>
      </c>
      <c r="D439" s="180" t="s">
        <v>922</v>
      </c>
      <c r="E439" s="180" t="s">
        <v>923</v>
      </c>
      <c r="F439" s="219"/>
      <c r="G439" s="174">
        <v>45160.587500000001</v>
      </c>
      <c r="H439" s="219"/>
      <c r="I439" s="169" t="s">
        <v>1518</v>
      </c>
      <c r="J439" s="169" t="s">
        <v>1520</v>
      </c>
      <c r="K439" s="180" t="s">
        <v>2429</v>
      </c>
      <c r="L439" s="174">
        <v>45160.587500000001</v>
      </c>
      <c r="M439" s="171">
        <v>45160</v>
      </c>
      <c r="N439" s="177">
        <v>0.58750000000145519</v>
      </c>
      <c r="O439" s="169" t="s">
        <v>1554</v>
      </c>
      <c r="P439" s="208">
        <f>'2023 Thawed mass'!E318</f>
        <v>137.44</v>
      </c>
      <c r="Q439" s="214">
        <v>6.55</v>
      </c>
      <c r="R439" s="247"/>
      <c r="S439" s="202">
        <v>6.07</v>
      </c>
      <c r="T439" s="247"/>
      <c r="U439" s="219"/>
      <c r="V439" s="258"/>
      <c r="W439" s="219"/>
      <c r="X439" s="219"/>
      <c r="Y439" s="219"/>
      <c r="Z439" s="219"/>
      <c r="AA439" s="219"/>
      <c r="AB439" s="219"/>
      <c r="AC439" s="219"/>
    </row>
    <row r="440" spans="1:29" x14ac:dyDescent="0.3">
      <c r="A440" s="219"/>
      <c r="B440" s="169" t="s">
        <v>1503</v>
      </c>
      <c r="C440" s="180" t="s">
        <v>2407</v>
      </c>
      <c r="D440" s="180" t="s">
        <v>922</v>
      </c>
      <c r="E440" s="180" t="s">
        <v>923</v>
      </c>
      <c r="F440" s="219"/>
      <c r="G440" s="174">
        <v>45160.587500000001</v>
      </c>
      <c r="H440" s="219"/>
      <c r="I440" s="169" t="s">
        <v>1524</v>
      </c>
      <c r="J440" s="169" t="s">
        <v>1526</v>
      </c>
      <c r="K440" s="180" t="s">
        <v>2429</v>
      </c>
      <c r="L440" s="174">
        <v>45161.532638888886</v>
      </c>
      <c r="M440" s="171">
        <v>45161</v>
      </c>
      <c r="N440" s="177">
        <v>0.53263888888614019</v>
      </c>
      <c r="O440" s="169" t="s">
        <v>1556</v>
      </c>
      <c r="P440" s="208">
        <f>'2023 Thawed mass'!E319</f>
        <v>198.63</v>
      </c>
      <c r="Q440" s="214">
        <v>4.79</v>
      </c>
      <c r="R440" s="247"/>
      <c r="S440" s="202">
        <v>3.68</v>
      </c>
      <c r="T440" s="247"/>
      <c r="U440" s="219"/>
      <c r="V440" s="258"/>
      <c r="W440" s="219"/>
      <c r="X440" s="219"/>
      <c r="Y440" s="219"/>
      <c r="Z440" s="219"/>
      <c r="AA440" s="219"/>
      <c r="AB440" s="219"/>
      <c r="AC440" s="219"/>
    </row>
    <row r="441" spans="1:29" x14ac:dyDescent="0.3">
      <c r="A441" s="219"/>
      <c r="B441" s="169" t="s">
        <v>1503</v>
      </c>
      <c r="C441" s="180" t="s">
        <v>2407</v>
      </c>
      <c r="D441" s="180" t="s">
        <v>922</v>
      </c>
      <c r="E441" s="180" t="s">
        <v>923</v>
      </c>
      <c r="F441" s="219"/>
      <c r="G441" s="174">
        <v>45160.587500000001</v>
      </c>
      <c r="H441" s="219"/>
      <c r="I441" s="169" t="s">
        <v>1527</v>
      </c>
      <c r="J441" s="169" t="s">
        <v>1529</v>
      </c>
      <c r="K441" s="180" t="s">
        <v>2429</v>
      </c>
      <c r="L441" s="174">
        <v>45161.537499999999</v>
      </c>
      <c r="M441" s="171">
        <v>45161</v>
      </c>
      <c r="N441" s="177">
        <v>0.53749999999854481</v>
      </c>
      <c r="O441" s="169" t="s">
        <v>1557</v>
      </c>
      <c r="P441" s="208">
        <f>'2023 Thawed mass'!E320</f>
        <v>214.15</v>
      </c>
      <c r="Q441" s="214">
        <v>4.47</v>
      </c>
      <c r="R441" s="247"/>
      <c r="S441" s="202">
        <v>3.85</v>
      </c>
      <c r="T441" s="247"/>
      <c r="U441" s="219"/>
      <c r="V441" s="258"/>
      <c r="W441" s="219"/>
      <c r="X441" s="219"/>
      <c r="Y441" s="219"/>
      <c r="Z441" s="219"/>
      <c r="AA441" s="219"/>
      <c r="AB441" s="219"/>
      <c r="AC441" s="219"/>
    </row>
    <row r="442" spans="1:29" x14ac:dyDescent="0.3">
      <c r="A442" s="219"/>
      <c r="B442" s="169" t="s">
        <v>1503</v>
      </c>
      <c r="C442" s="180" t="s">
        <v>2407</v>
      </c>
      <c r="D442" s="180" t="s">
        <v>922</v>
      </c>
      <c r="E442" s="180" t="s">
        <v>923</v>
      </c>
      <c r="F442" s="219"/>
      <c r="G442" s="174">
        <v>45160.587500000001</v>
      </c>
      <c r="H442" s="219"/>
      <c r="I442" s="169" t="s">
        <v>1530</v>
      </c>
      <c r="J442" s="169" t="s">
        <v>1532</v>
      </c>
      <c r="K442" s="180" t="s">
        <v>2429</v>
      </c>
      <c r="L442" s="174">
        <v>45161.543749999997</v>
      </c>
      <c r="M442" s="171">
        <v>45161</v>
      </c>
      <c r="N442" s="177">
        <v>0.54374999999708962</v>
      </c>
      <c r="O442" s="169" t="s">
        <v>1558</v>
      </c>
      <c r="P442" s="208">
        <v>140.41999999999999</v>
      </c>
      <c r="Q442" s="214">
        <v>4.13</v>
      </c>
      <c r="R442" s="247"/>
      <c r="S442" s="202">
        <v>3.36</v>
      </c>
      <c r="T442" s="247"/>
      <c r="U442" s="219"/>
      <c r="V442" s="258"/>
      <c r="W442" s="219"/>
      <c r="X442" s="219"/>
      <c r="Y442" s="219"/>
      <c r="Z442" s="219"/>
      <c r="AA442" s="219"/>
      <c r="AB442" s="219"/>
      <c r="AC442" s="219"/>
    </row>
    <row r="443" spans="1:29" x14ac:dyDescent="0.3">
      <c r="A443" s="219"/>
      <c r="B443" s="169" t="s">
        <v>1503</v>
      </c>
      <c r="C443" s="180" t="s">
        <v>2407</v>
      </c>
      <c r="D443" s="180" t="s">
        <v>922</v>
      </c>
      <c r="E443" s="180" t="s">
        <v>923</v>
      </c>
      <c r="F443" s="219"/>
      <c r="G443" s="174">
        <v>45160.587500000001</v>
      </c>
      <c r="H443" s="219"/>
      <c r="I443" s="169" t="s">
        <v>1533</v>
      </c>
      <c r="J443" s="169" t="s">
        <v>1535</v>
      </c>
      <c r="K443" s="180" t="s">
        <v>2429</v>
      </c>
      <c r="L443" s="174">
        <v>45161.622916666667</v>
      </c>
      <c r="M443" s="171">
        <v>45161</v>
      </c>
      <c r="N443" s="177">
        <v>0.62291666666715173</v>
      </c>
      <c r="O443" s="169" t="s">
        <v>1559</v>
      </c>
      <c r="P443" s="208">
        <f>'2023 Thawed mass'!E322</f>
        <v>158.80000000000001</v>
      </c>
      <c r="Q443" s="214">
        <v>4.2699999999999996</v>
      </c>
      <c r="R443" s="247"/>
      <c r="S443" s="202">
        <v>3.44</v>
      </c>
      <c r="T443" s="247"/>
      <c r="U443" s="219"/>
      <c r="V443" s="258"/>
      <c r="W443" s="219"/>
      <c r="X443" s="219"/>
      <c r="Y443" s="219"/>
      <c r="Z443" s="219"/>
      <c r="AA443" s="219"/>
      <c r="AB443" s="219"/>
      <c r="AC443" s="219"/>
    </row>
    <row r="444" spans="1:29" x14ac:dyDescent="0.3">
      <c r="A444" s="219"/>
      <c r="B444" s="169" t="s">
        <v>1503</v>
      </c>
      <c r="C444" s="180" t="s">
        <v>2407</v>
      </c>
      <c r="D444" s="180" t="s">
        <v>922</v>
      </c>
      <c r="E444" s="180" t="s">
        <v>923</v>
      </c>
      <c r="F444" s="219"/>
      <c r="G444" s="174">
        <v>45160.587500000001</v>
      </c>
      <c r="H444" s="219"/>
      <c r="I444" s="169" t="s">
        <v>1539</v>
      </c>
      <c r="J444" s="169" t="s">
        <v>1541</v>
      </c>
      <c r="K444" s="180" t="s">
        <v>2429</v>
      </c>
      <c r="L444" s="174">
        <v>45162.53125</v>
      </c>
      <c r="M444" s="171">
        <v>45162</v>
      </c>
      <c r="N444" s="177">
        <v>0.53125</v>
      </c>
      <c r="O444" s="169" t="s">
        <v>1561</v>
      </c>
      <c r="P444" s="208">
        <f>'2023 Thawed mass'!E323</f>
        <v>228.11</v>
      </c>
      <c r="Q444" s="214">
        <v>3.72</v>
      </c>
      <c r="R444" s="247"/>
      <c r="S444" s="202">
        <v>3.08</v>
      </c>
      <c r="T444" s="247"/>
      <c r="U444" s="219"/>
      <c r="V444" s="258"/>
      <c r="W444" s="219"/>
      <c r="X444" s="219"/>
      <c r="Y444" s="219"/>
      <c r="Z444" s="219"/>
      <c r="AA444" s="219"/>
      <c r="AB444" s="219"/>
      <c r="AC444" s="219"/>
    </row>
    <row r="445" spans="1:29" x14ac:dyDescent="0.3">
      <c r="A445" s="219"/>
      <c r="B445" s="169" t="s">
        <v>1503</v>
      </c>
      <c r="C445" s="180" t="s">
        <v>2408</v>
      </c>
      <c r="D445" s="180" t="s">
        <v>922</v>
      </c>
      <c r="E445" s="180" t="s">
        <v>923</v>
      </c>
      <c r="F445" s="219"/>
      <c r="G445" s="174">
        <v>45160.587500000001</v>
      </c>
      <c r="H445" s="219"/>
      <c r="I445" s="169" t="s">
        <v>1581</v>
      </c>
      <c r="J445" s="169" t="s">
        <v>1583</v>
      </c>
      <c r="K445" s="180" t="s">
        <v>2429</v>
      </c>
      <c r="L445" s="174">
        <v>45161.537499999999</v>
      </c>
      <c r="M445" s="171">
        <v>45161</v>
      </c>
      <c r="N445" s="177">
        <v>0.53749999999854481</v>
      </c>
      <c r="O445" s="169" t="s">
        <v>1613</v>
      </c>
      <c r="P445" s="208">
        <f>'2023 Thawed mass'!E324</f>
        <v>199.93</v>
      </c>
      <c r="Q445" s="214">
        <v>6.68</v>
      </c>
      <c r="R445" s="247"/>
      <c r="S445" s="202">
        <v>5.98</v>
      </c>
      <c r="T445" s="247"/>
      <c r="U445" s="219"/>
      <c r="V445" s="258"/>
      <c r="W445" s="219"/>
      <c r="X445" s="219"/>
      <c r="Y445" s="219"/>
      <c r="Z445" s="219"/>
      <c r="AA445" s="219"/>
      <c r="AB445" s="219"/>
      <c r="AC445" s="219"/>
    </row>
    <row r="446" spans="1:29" x14ac:dyDescent="0.3">
      <c r="A446" s="219"/>
      <c r="B446" s="169" t="s">
        <v>1503</v>
      </c>
      <c r="C446" s="180" t="s">
        <v>2408</v>
      </c>
      <c r="D446" s="180" t="s">
        <v>922</v>
      </c>
      <c r="E446" s="180" t="s">
        <v>923</v>
      </c>
      <c r="F446" s="219"/>
      <c r="G446" s="174">
        <v>45160.587500000001</v>
      </c>
      <c r="H446" s="219"/>
      <c r="I446" s="169" t="s">
        <v>1584</v>
      </c>
      <c r="J446" s="169" t="s">
        <v>1586</v>
      </c>
      <c r="K446" s="180" t="s">
        <v>2429</v>
      </c>
      <c r="L446" s="174">
        <v>45161.543749999997</v>
      </c>
      <c r="M446" s="171">
        <v>45161</v>
      </c>
      <c r="N446" s="177">
        <v>0.54374999999708962</v>
      </c>
      <c r="O446" s="169" t="s">
        <v>1614</v>
      </c>
      <c r="P446" s="208">
        <f>'2023 Thawed mass'!E325</f>
        <v>162.53</v>
      </c>
      <c r="Q446" s="214">
        <v>8.69</v>
      </c>
      <c r="R446" s="247"/>
      <c r="S446" s="202">
        <v>7.78</v>
      </c>
      <c r="T446" s="247"/>
      <c r="U446" s="219"/>
      <c r="V446" s="258"/>
      <c r="W446" s="219"/>
      <c r="X446" s="219"/>
      <c r="Y446" s="219"/>
      <c r="Z446" s="219"/>
      <c r="AA446" s="219"/>
      <c r="AB446" s="219"/>
      <c r="AC446" s="219"/>
    </row>
    <row r="447" spans="1:29" x14ac:dyDescent="0.3">
      <c r="A447" s="219"/>
      <c r="B447" s="169" t="s">
        <v>1503</v>
      </c>
      <c r="C447" s="180" t="s">
        <v>2408</v>
      </c>
      <c r="D447" s="180" t="s">
        <v>922</v>
      </c>
      <c r="E447" s="180" t="s">
        <v>923</v>
      </c>
      <c r="F447" s="219"/>
      <c r="G447" s="174">
        <v>45160.587500000001</v>
      </c>
      <c r="H447" s="219"/>
      <c r="I447" s="169" t="s">
        <v>1587</v>
      </c>
      <c r="J447" s="169" t="s">
        <v>1589</v>
      </c>
      <c r="K447" s="180" t="s">
        <v>2429</v>
      </c>
      <c r="L447" s="174">
        <v>45161.630555555559</v>
      </c>
      <c r="M447" s="171">
        <v>45161</v>
      </c>
      <c r="N447" s="177">
        <v>0.63055555555911269</v>
      </c>
      <c r="O447" s="169" t="s">
        <v>1615</v>
      </c>
      <c r="P447" s="208">
        <f>'2023 Thawed mass'!E326</f>
        <v>167.57</v>
      </c>
      <c r="Q447" s="214">
        <v>4.01</v>
      </c>
      <c r="R447" s="247"/>
      <c r="S447" s="202">
        <v>3.61</v>
      </c>
      <c r="T447" s="247"/>
      <c r="U447" s="219"/>
      <c r="V447" s="258"/>
      <c r="W447" s="219"/>
      <c r="X447" s="219"/>
      <c r="Y447" s="219"/>
      <c r="Z447" s="219"/>
      <c r="AA447" s="219"/>
      <c r="AB447" s="219"/>
      <c r="AC447" s="219"/>
    </row>
    <row r="448" spans="1:29" x14ac:dyDescent="0.3">
      <c r="A448" s="219"/>
      <c r="B448" s="169" t="s">
        <v>1503</v>
      </c>
      <c r="C448" s="180" t="s">
        <v>2408</v>
      </c>
      <c r="D448" s="180" t="s">
        <v>922</v>
      </c>
      <c r="E448" s="180" t="s">
        <v>923</v>
      </c>
      <c r="F448" s="219"/>
      <c r="G448" s="174">
        <v>45160.587500000001</v>
      </c>
      <c r="H448" s="219"/>
      <c r="I448" s="169" t="s">
        <v>1590</v>
      </c>
      <c r="J448" s="169" t="s">
        <v>1592</v>
      </c>
      <c r="K448" s="180" t="s">
        <v>2429</v>
      </c>
      <c r="L448" s="174">
        <v>45161.474999999999</v>
      </c>
      <c r="M448" s="171">
        <v>45161</v>
      </c>
      <c r="N448" s="177">
        <v>0.47499999999854481</v>
      </c>
      <c r="O448" s="169" t="s">
        <v>1616</v>
      </c>
      <c r="P448" s="208">
        <f>'2023 Thawed mass'!E327</f>
        <v>138.74</v>
      </c>
      <c r="Q448" s="214">
        <v>3.94</v>
      </c>
      <c r="R448" s="247"/>
      <c r="S448" s="202">
        <v>3.17</v>
      </c>
      <c r="T448" s="247"/>
      <c r="U448" s="219"/>
      <c r="V448" s="258"/>
      <c r="W448" s="219"/>
      <c r="X448" s="219"/>
      <c r="Y448" s="219"/>
      <c r="Z448" s="219"/>
      <c r="AA448" s="219"/>
      <c r="AB448" s="219"/>
      <c r="AC448" s="219"/>
    </row>
    <row r="449" spans="1:29" x14ac:dyDescent="0.3">
      <c r="A449" s="219"/>
      <c r="B449" s="169" t="s">
        <v>1503</v>
      </c>
      <c r="C449" s="180" t="s">
        <v>2408</v>
      </c>
      <c r="D449" s="180" t="s">
        <v>922</v>
      </c>
      <c r="E449" s="180" t="s">
        <v>923</v>
      </c>
      <c r="F449" s="219"/>
      <c r="G449" s="174">
        <v>45160.587500000001</v>
      </c>
      <c r="H449" s="219"/>
      <c r="I449" s="169" t="s">
        <v>1593</v>
      </c>
      <c r="J449" s="169" t="s">
        <v>1595</v>
      </c>
      <c r="K449" s="180" t="s">
        <v>2429</v>
      </c>
      <c r="L449" s="174">
        <v>45161.512499999997</v>
      </c>
      <c r="M449" s="171">
        <v>45161</v>
      </c>
      <c r="N449" s="177">
        <v>0.51249999999708962</v>
      </c>
      <c r="O449" s="169" t="s">
        <v>1617</v>
      </c>
      <c r="P449" s="208">
        <f>'2023 Thawed mass'!E328</f>
        <v>121.66</v>
      </c>
      <c r="Q449" s="214">
        <v>3.89</v>
      </c>
      <c r="R449" s="247"/>
      <c r="S449" s="202">
        <v>3.35</v>
      </c>
      <c r="T449" s="247"/>
      <c r="U449" s="219"/>
      <c r="V449" s="258"/>
      <c r="W449" s="219"/>
      <c r="X449" s="219"/>
      <c r="Y449" s="219"/>
      <c r="Z449" s="219"/>
      <c r="AA449" s="219"/>
      <c r="AB449" s="219"/>
      <c r="AC449" s="219"/>
    </row>
    <row r="450" spans="1:29" x14ac:dyDescent="0.3">
      <c r="A450" s="219"/>
      <c r="B450" s="169" t="s">
        <v>1503</v>
      </c>
      <c r="C450" s="180" t="s">
        <v>2408</v>
      </c>
      <c r="D450" s="180" t="s">
        <v>922</v>
      </c>
      <c r="E450" s="180" t="s">
        <v>923</v>
      </c>
      <c r="F450" s="219"/>
      <c r="G450" s="174">
        <v>45160.587500000001</v>
      </c>
      <c r="H450" s="219"/>
      <c r="I450" s="169" t="s">
        <v>1596</v>
      </c>
      <c r="J450" s="169" t="s">
        <v>1598</v>
      </c>
      <c r="K450" s="180" t="s">
        <v>2429</v>
      </c>
      <c r="L450" s="174">
        <v>45161.563888888886</v>
      </c>
      <c r="M450" s="171">
        <v>45161</v>
      </c>
      <c r="N450" s="177">
        <v>0.56388888888614019</v>
      </c>
      <c r="O450" s="169" t="s">
        <v>1618</v>
      </c>
      <c r="P450" s="208">
        <f>'2023 Thawed mass'!E329</f>
        <v>246.57</v>
      </c>
      <c r="Q450" s="214">
        <v>3.2</v>
      </c>
      <c r="R450" s="247"/>
      <c r="S450" s="202">
        <v>2.77</v>
      </c>
      <c r="T450" s="247"/>
      <c r="U450" s="219"/>
      <c r="V450" s="258"/>
      <c r="W450" s="219"/>
      <c r="X450" s="219"/>
      <c r="Y450" s="219"/>
      <c r="Z450" s="219"/>
      <c r="AA450" s="219"/>
      <c r="AB450" s="219"/>
      <c r="AC450" s="219"/>
    </row>
    <row r="451" spans="1:29" x14ac:dyDescent="0.3">
      <c r="A451" s="219"/>
      <c r="B451" s="169" t="s">
        <v>1503</v>
      </c>
      <c r="C451" s="180" t="s">
        <v>2408</v>
      </c>
      <c r="D451" s="180" t="s">
        <v>922</v>
      </c>
      <c r="E451" s="180" t="s">
        <v>923</v>
      </c>
      <c r="F451" s="220"/>
      <c r="G451" s="174">
        <v>45160.587500000001</v>
      </c>
      <c r="H451" s="220"/>
      <c r="I451" s="169" t="s">
        <v>1602</v>
      </c>
      <c r="J451" s="169" t="s">
        <v>1604</v>
      </c>
      <c r="K451" s="180" t="s">
        <v>2429</v>
      </c>
      <c r="L451" s="174">
        <v>45162.53125</v>
      </c>
      <c r="M451" s="171">
        <v>45162</v>
      </c>
      <c r="N451" s="177">
        <v>0.53125</v>
      </c>
      <c r="O451" s="169" t="s">
        <v>1620</v>
      </c>
      <c r="P451" s="208">
        <f>'2023 Thawed mass'!E330</f>
        <v>152</v>
      </c>
      <c r="Q451" s="214">
        <v>2.85</v>
      </c>
      <c r="R451" s="247"/>
      <c r="S451" s="202">
        <v>2.34</v>
      </c>
      <c r="T451" s="247"/>
      <c r="U451" s="220"/>
      <c r="V451" s="259"/>
      <c r="W451" s="220"/>
      <c r="X451" s="220"/>
      <c r="Y451" s="220"/>
      <c r="Z451" s="220"/>
      <c r="AA451" s="220"/>
      <c r="AB451" s="220"/>
      <c r="AC451" s="220"/>
    </row>
    <row r="452" spans="1:29" x14ac:dyDescent="0.3">
      <c r="A452" s="267">
        <v>40</v>
      </c>
      <c r="B452" s="169" t="s">
        <v>1503</v>
      </c>
      <c r="C452" s="181" t="s">
        <v>2409</v>
      </c>
      <c r="D452" s="181" t="s">
        <v>904</v>
      </c>
      <c r="E452" s="181" t="s">
        <v>905</v>
      </c>
      <c r="F452" s="230" t="s">
        <v>1635</v>
      </c>
      <c r="G452" s="174">
        <v>45160.587500000001</v>
      </c>
      <c r="H452" s="230" t="str">
        <f>'2023 LDW fish'!R451</f>
        <v>L2368074-04</v>
      </c>
      <c r="I452" s="169" t="s">
        <v>1636</v>
      </c>
      <c r="J452" s="169" t="s">
        <v>1638</v>
      </c>
      <c r="K452" s="181" t="s">
        <v>2429</v>
      </c>
      <c r="L452" s="174">
        <v>45160.587500000001</v>
      </c>
      <c r="M452" s="171">
        <v>45160</v>
      </c>
      <c r="N452" s="177">
        <v>0.58750000000145519</v>
      </c>
      <c r="O452" s="169" t="s">
        <v>1637</v>
      </c>
      <c r="P452" s="208">
        <f>'2023 Thawed mass'!E331</f>
        <v>218.19</v>
      </c>
      <c r="Q452" s="215">
        <v>46.54</v>
      </c>
      <c r="R452" s="246">
        <f>MIN(Q452:Q458)</f>
        <v>21.98</v>
      </c>
      <c r="S452" s="202">
        <v>22.33</v>
      </c>
      <c r="T452" s="246">
        <f>SUM(S452:S458)</f>
        <v>154.13</v>
      </c>
      <c r="U452" s="242" t="str">
        <f>IF(T452&gt;=$U$1+50,"Yes","No")</f>
        <v>Yes</v>
      </c>
      <c r="V452" s="251" t="s">
        <v>2860</v>
      </c>
      <c r="W452" s="242">
        <v>20.07</v>
      </c>
      <c r="X452" s="242">
        <v>5.05</v>
      </c>
      <c r="Y452" s="231">
        <v>10.01</v>
      </c>
      <c r="Z452" s="242">
        <v>40.049999999999997</v>
      </c>
      <c r="AA452" s="242">
        <v>78.95</v>
      </c>
      <c r="AB452" s="243" t="s">
        <v>2448</v>
      </c>
      <c r="AC452" s="242">
        <v>0</v>
      </c>
    </row>
    <row r="453" spans="1:29" x14ac:dyDescent="0.3">
      <c r="A453" s="219"/>
      <c r="B453" s="169" t="s">
        <v>1503</v>
      </c>
      <c r="C453" s="181" t="s">
        <v>2409</v>
      </c>
      <c r="D453" s="181" t="s">
        <v>904</v>
      </c>
      <c r="E453" s="181" t="s">
        <v>905</v>
      </c>
      <c r="F453" s="219"/>
      <c r="G453" s="174">
        <v>45160.587500000001</v>
      </c>
      <c r="H453" s="219"/>
      <c r="I453" s="169" t="s">
        <v>1639</v>
      </c>
      <c r="J453" s="169" t="s">
        <v>1641</v>
      </c>
      <c r="K453" s="181" t="s">
        <v>2429</v>
      </c>
      <c r="L453" s="174">
        <v>45160.63958333333</v>
      </c>
      <c r="M453" s="171">
        <v>45160</v>
      </c>
      <c r="N453" s="177">
        <v>0.63958333332993789</v>
      </c>
      <c r="O453" s="169" t="s">
        <v>1640</v>
      </c>
      <c r="P453" s="208">
        <f>'2023 Thawed mass'!E332</f>
        <v>152.07</v>
      </c>
      <c r="Q453" s="214">
        <v>32.549999999999997</v>
      </c>
      <c r="R453" s="247"/>
      <c r="S453" s="202">
        <v>21.95</v>
      </c>
      <c r="T453" s="247"/>
      <c r="U453" s="219"/>
      <c r="V453" s="252"/>
      <c r="W453" s="219"/>
      <c r="X453" s="219"/>
      <c r="Y453" s="219"/>
      <c r="Z453" s="219"/>
      <c r="AA453" s="219"/>
      <c r="AB453" s="219"/>
      <c r="AC453" s="219"/>
    </row>
    <row r="454" spans="1:29" x14ac:dyDescent="0.3">
      <c r="A454" s="219"/>
      <c r="B454" s="169" t="s">
        <v>1503</v>
      </c>
      <c r="C454" s="181" t="s">
        <v>2409</v>
      </c>
      <c r="D454" s="181" t="s">
        <v>904</v>
      </c>
      <c r="E454" s="181" t="s">
        <v>905</v>
      </c>
      <c r="F454" s="219"/>
      <c r="G454" s="174">
        <v>45160.587500000001</v>
      </c>
      <c r="H454" s="219"/>
      <c r="I454" s="169" t="s">
        <v>1642</v>
      </c>
      <c r="J454" s="169" t="s">
        <v>1644</v>
      </c>
      <c r="K454" s="181" t="s">
        <v>2429</v>
      </c>
      <c r="L454" s="174">
        <v>45161.613888888889</v>
      </c>
      <c r="M454" s="171">
        <v>45161</v>
      </c>
      <c r="N454" s="177">
        <v>0.61388888888905058</v>
      </c>
      <c r="O454" s="169" t="s">
        <v>1643</v>
      </c>
      <c r="P454" s="208">
        <f>'2023 Thawed mass'!E333</f>
        <v>130.56</v>
      </c>
      <c r="Q454" s="214">
        <v>25.67</v>
      </c>
      <c r="R454" s="247"/>
      <c r="S454" s="202">
        <v>22.05</v>
      </c>
      <c r="T454" s="247"/>
      <c r="U454" s="219"/>
      <c r="V454" s="252"/>
      <c r="W454" s="219"/>
      <c r="X454" s="219"/>
      <c r="Y454" s="219"/>
      <c r="Z454" s="219"/>
      <c r="AA454" s="219"/>
      <c r="AB454" s="219"/>
      <c r="AC454" s="219"/>
    </row>
    <row r="455" spans="1:29" x14ac:dyDescent="0.3">
      <c r="A455" s="219"/>
      <c r="B455" s="169" t="s">
        <v>1503</v>
      </c>
      <c r="C455" s="181" t="s">
        <v>2409</v>
      </c>
      <c r="D455" s="181" t="s">
        <v>904</v>
      </c>
      <c r="E455" s="181" t="s">
        <v>905</v>
      </c>
      <c r="F455" s="219"/>
      <c r="G455" s="174">
        <v>45160.587500000001</v>
      </c>
      <c r="H455" s="219"/>
      <c r="I455" s="169" t="s">
        <v>1645</v>
      </c>
      <c r="J455" s="169" t="s">
        <v>1647</v>
      </c>
      <c r="K455" s="181" t="s">
        <v>2429</v>
      </c>
      <c r="L455" s="174">
        <v>45161.63958333333</v>
      </c>
      <c r="M455" s="171">
        <v>45161</v>
      </c>
      <c r="N455" s="177">
        <v>0.63958333332993789</v>
      </c>
      <c r="O455" s="169" t="s">
        <v>1646</v>
      </c>
      <c r="P455" s="208">
        <f>'2023 Thawed mass'!E334</f>
        <v>202.72</v>
      </c>
      <c r="Q455" s="214">
        <v>38.61</v>
      </c>
      <c r="R455" s="247"/>
      <c r="S455" s="202">
        <v>22.04</v>
      </c>
      <c r="T455" s="247"/>
      <c r="U455" s="219"/>
      <c r="V455" s="252"/>
      <c r="W455" s="219"/>
      <c r="X455" s="219"/>
      <c r="Y455" s="219"/>
      <c r="Z455" s="219"/>
      <c r="AA455" s="219"/>
      <c r="AB455" s="219"/>
      <c r="AC455" s="219"/>
    </row>
    <row r="456" spans="1:29" x14ac:dyDescent="0.3">
      <c r="A456" s="219"/>
      <c r="B456" s="169" t="s">
        <v>1503</v>
      </c>
      <c r="C456" s="181" t="s">
        <v>2409</v>
      </c>
      <c r="D456" s="181" t="s">
        <v>904</v>
      </c>
      <c r="E456" s="181" t="s">
        <v>905</v>
      </c>
      <c r="F456" s="219"/>
      <c r="G456" s="174">
        <v>45160.587500000001</v>
      </c>
      <c r="H456" s="219"/>
      <c r="I456" s="169" t="s">
        <v>1648</v>
      </c>
      <c r="J456" s="169" t="s">
        <v>1650</v>
      </c>
      <c r="K456" s="181" t="s">
        <v>2429</v>
      </c>
      <c r="L456" s="174">
        <v>45161.446527777778</v>
      </c>
      <c r="M456" s="171">
        <v>45161</v>
      </c>
      <c r="N456" s="177">
        <v>0.44652777777810115</v>
      </c>
      <c r="O456" s="169" t="s">
        <v>1649</v>
      </c>
      <c r="P456" s="208">
        <f>'2023 Thawed mass'!E335</f>
        <v>189.74</v>
      </c>
      <c r="Q456" s="214">
        <v>24.76</v>
      </c>
      <c r="R456" s="247"/>
      <c r="S456" s="202">
        <v>22.15</v>
      </c>
      <c r="T456" s="247"/>
      <c r="U456" s="219"/>
      <c r="V456" s="252"/>
      <c r="W456" s="219"/>
      <c r="X456" s="219"/>
      <c r="Y456" s="219"/>
      <c r="Z456" s="219"/>
      <c r="AA456" s="219"/>
      <c r="AB456" s="219"/>
      <c r="AC456" s="219"/>
    </row>
    <row r="457" spans="1:29" x14ac:dyDescent="0.3">
      <c r="A457" s="219"/>
      <c r="B457" s="169" t="s">
        <v>1503</v>
      </c>
      <c r="C457" s="181" t="s">
        <v>2409</v>
      </c>
      <c r="D457" s="181" t="s">
        <v>904</v>
      </c>
      <c r="E457" s="181" t="s">
        <v>905</v>
      </c>
      <c r="F457" s="219"/>
      <c r="G457" s="174">
        <v>45160.587500000001</v>
      </c>
      <c r="H457" s="219"/>
      <c r="I457" s="169" t="s">
        <v>1651</v>
      </c>
      <c r="J457" s="169" t="s">
        <v>1653</v>
      </c>
      <c r="K457" s="181" t="s">
        <v>2429</v>
      </c>
      <c r="L457" s="174">
        <v>45161.474999999999</v>
      </c>
      <c r="M457" s="171">
        <v>45161</v>
      </c>
      <c r="N457" s="177">
        <v>0.47499999999854481</v>
      </c>
      <c r="O457" s="169" t="s">
        <v>1652</v>
      </c>
      <c r="P457" s="208">
        <f>'2023 Thawed mass'!E336</f>
        <v>159.75</v>
      </c>
      <c r="Q457" s="214">
        <v>25.37</v>
      </c>
      <c r="R457" s="247"/>
      <c r="S457" s="202">
        <v>21.94</v>
      </c>
      <c r="T457" s="247"/>
      <c r="U457" s="219"/>
      <c r="V457" s="252"/>
      <c r="W457" s="219"/>
      <c r="X457" s="219"/>
      <c r="Y457" s="219"/>
      <c r="Z457" s="219"/>
      <c r="AA457" s="219"/>
      <c r="AB457" s="219"/>
      <c r="AC457" s="219"/>
    </row>
    <row r="458" spans="1:29" x14ac:dyDescent="0.3">
      <c r="A458" s="219"/>
      <c r="B458" s="169" t="s">
        <v>1503</v>
      </c>
      <c r="C458" s="181" t="s">
        <v>2409</v>
      </c>
      <c r="D458" s="181" t="s">
        <v>904</v>
      </c>
      <c r="E458" s="181" t="s">
        <v>905</v>
      </c>
      <c r="F458" s="220"/>
      <c r="G458" s="174">
        <v>45160.587500000001</v>
      </c>
      <c r="H458" s="220"/>
      <c r="I458" s="169" t="s">
        <v>1654</v>
      </c>
      <c r="J458" s="169" t="s">
        <v>1656</v>
      </c>
      <c r="K458" s="181" t="s">
        <v>2429</v>
      </c>
      <c r="L458" s="174">
        <v>45162.527777777781</v>
      </c>
      <c r="M458" s="171">
        <v>45162</v>
      </c>
      <c r="N458" s="177">
        <v>0.52777777778101154</v>
      </c>
      <c r="O458" s="169" t="s">
        <v>1655</v>
      </c>
      <c r="P458" s="208">
        <f>'2023 Thawed mass'!E337</f>
        <v>163.57</v>
      </c>
      <c r="Q458" s="214">
        <v>21.98</v>
      </c>
      <c r="R458" s="247"/>
      <c r="S458" s="202">
        <v>21.67</v>
      </c>
      <c r="T458" s="247"/>
      <c r="U458" s="220"/>
      <c r="V458" s="253"/>
      <c r="W458" s="220"/>
      <c r="X458" s="220"/>
      <c r="Y458" s="220"/>
      <c r="Z458" s="220"/>
      <c r="AA458" s="220"/>
      <c r="AB458" s="220"/>
      <c r="AC458" s="220"/>
    </row>
    <row r="459" spans="1:29" x14ac:dyDescent="0.3">
      <c r="A459" s="267">
        <v>41</v>
      </c>
      <c r="B459" s="169" t="s">
        <v>1503</v>
      </c>
      <c r="C459" s="181" t="s">
        <v>2410</v>
      </c>
      <c r="D459" s="181" t="s">
        <v>904</v>
      </c>
      <c r="E459" s="181" t="s">
        <v>905</v>
      </c>
      <c r="F459" s="230" t="s">
        <v>1689</v>
      </c>
      <c r="G459" s="174">
        <v>45161.532638888886</v>
      </c>
      <c r="H459" s="230" t="str">
        <f>'2023 LDW fish'!R458</f>
        <v>L2368074-05</v>
      </c>
      <c r="I459" s="169" t="s">
        <v>1690</v>
      </c>
      <c r="J459" s="169" t="s">
        <v>1692</v>
      </c>
      <c r="K459" s="181" t="s">
        <v>2429</v>
      </c>
      <c r="L459" s="174">
        <v>45161.532638888886</v>
      </c>
      <c r="M459" s="171">
        <v>45161</v>
      </c>
      <c r="N459" s="177">
        <v>0.53263888888614019</v>
      </c>
      <c r="O459" s="169" t="s">
        <v>1691</v>
      </c>
      <c r="P459" s="208">
        <f>'2023 Thawed mass'!E338</f>
        <v>170.87</v>
      </c>
      <c r="Q459" s="215">
        <v>25.36</v>
      </c>
      <c r="R459" s="246">
        <f>MIN(Q459:Q465)</f>
        <v>16.52</v>
      </c>
      <c r="S459" s="202">
        <v>16.46</v>
      </c>
      <c r="T459" s="246">
        <f>SUM(S459:S465)</f>
        <v>115.05</v>
      </c>
      <c r="U459" s="242" t="str">
        <f>IF(T459&gt;=$U$1+10,"Yes","No")</f>
        <v>Yes</v>
      </c>
      <c r="V459" s="251" t="s">
        <v>2456</v>
      </c>
      <c r="W459" s="242">
        <v>20.170000000000002</v>
      </c>
      <c r="X459" s="242">
        <v>15.16</v>
      </c>
      <c r="Y459" s="231" t="s">
        <v>2448</v>
      </c>
      <c r="Z459" s="242">
        <v>40.17</v>
      </c>
      <c r="AA459" s="242">
        <v>39.549999999999997</v>
      </c>
      <c r="AB459" s="243" t="s">
        <v>2448</v>
      </c>
      <c r="AC459" s="242">
        <v>0</v>
      </c>
    </row>
    <row r="460" spans="1:29" x14ac:dyDescent="0.3">
      <c r="A460" s="219"/>
      <c r="B460" s="169" t="s">
        <v>1503</v>
      </c>
      <c r="C460" s="181" t="s">
        <v>2410</v>
      </c>
      <c r="D460" s="181" t="s">
        <v>904</v>
      </c>
      <c r="E460" s="181" t="s">
        <v>905</v>
      </c>
      <c r="F460" s="219"/>
      <c r="G460" s="174">
        <v>45161.532638888886</v>
      </c>
      <c r="H460" s="219"/>
      <c r="I460" s="169" t="s">
        <v>1693</v>
      </c>
      <c r="J460" s="169" t="s">
        <v>1695</v>
      </c>
      <c r="K460" s="181" t="s">
        <v>2429</v>
      </c>
      <c r="L460" s="174">
        <v>45161.532638888886</v>
      </c>
      <c r="M460" s="171">
        <v>45161</v>
      </c>
      <c r="N460" s="177">
        <v>0.53263888888614019</v>
      </c>
      <c r="O460" s="169" t="s">
        <v>1694</v>
      </c>
      <c r="P460" s="208">
        <f>'2023 Thawed mass'!E339</f>
        <v>212.82</v>
      </c>
      <c r="Q460" s="214">
        <v>39.67</v>
      </c>
      <c r="R460" s="247"/>
      <c r="S460" s="202">
        <v>16.399999999999999</v>
      </c>
      <c r="T460" s="247"/>
      <c r="U460" s="219"/>
      <c r="V460" s="252"/>
      <c r="W460" s="219"/>
      <c r="X460" s="219"/>
      <c r="Y460" s="219"/>
      <c r="Z460" s="219"/>
      <c r="AA460" s="219"/>
      <c r="AB460" s="219"/>
      <c r="AC460" s="219"/>
    </row>
    <row r="461" spans="1:29" x14ac:dyDescent="0.3">
      <c r="A461" s="219"/>
      <c r="B461" s="169" t="s">
        <v>1503</v>
      </c>
      <c r="C461" s="181" t="s">
        <v>2410</v>
      </c>
      <c r="D461" s="181" t="s">
        <v>904</v>
      </c>
      <c r="E461" s="181" t="s">
        <v>905</v>
      </c>
      <c r="F461" s="219"/>
      <c r="G461" s="174">
        <v>45161.532638888886</v>
      </c>
      <c r="H461" s="219"/>
      <c r="I461" s="169" t="s">
        <v>1696</v>
      </c>
      <c r="J461" s="169" t="s">
        <v>1698</v>
      </c>
      <c r="K461" s="181" t="s">
        <v>2429</v>
      </c>
      <c r="L461" s="174">
        <v>45161.630555555559</v>
      </c>
      <c r="M461" s="171">
        <v>45161</v>
      </c>
      <c r="N461" s="177">
        <v>0.63055555555911269</v>
      </c>
      <c r="O461" s="169" t="s">
        <v>1697</v>
      </c>
      <c r="P461" s="208">
        <f>'2023 Thawed mass'!E340</f>
        <v>178.22</v>
      </c>
      <c r="Q461" s="214">
        <v>22.08</v>
      </c>
      <c r="R461" s="247"/>
      <c r="S461" s="202">
        <v>16.48</v>
      </c>
      <c r="T461" s="247"/>
      <c r="U461" s="219"/>
      <c r="V461" s="252"/>
      <c r="W461" s="219"/>
      <c r="X461" s="219"/>
      <c r="Y461" s="219"/>
      <c r="Z461" s="219"/>
      <c r="AA461" s="219"/>
      <c r="AB461" s="219"/>
      <c r="AC461" s="219"/>
    </row>
    <row r="462" spans="1:29" x14ac:dyDescent="0.3">
      <c r="A462" s="219"/>
      <c r="B462" s="169" t="s">
        <v>1503</v>
      </c>
      <c r="C462" s="181" t="s">
        <v>2410</v>
      </c>
      <c r="D462" s="181" t="s">
        <v>904</v>
      </c>
      <c r="E462" s="181" t="s">
        <v>905</v>
      </c>
      <c r="F462" s="219"/>
      <c r="G462" s="174">
        <v>45161.532638888886</v>
      </c>
      <c r="H462" s="219"/>
      <c r="I462" s="169" t="s">
        <v>1699</v>
      </c>
      <c r="J462" s="169" t="s">
        <v>1701</v>
      </c>
      <c r="K462" s="181" t="s">
        <v>2429</v>
      </c>
      <c r="L462" s="174">
        <v>45161.63958333333</v>
      </c>
      <c r="M462" s="171">
        <v>45161</v>
      </c>
      <c r="N462" s="177">
        <v>0.63958333332993789</v>
      </c>
      <c r="O462" s="169" t="s">
        <v>1700</v>
      </c>
      <c r="P462" s="208">
        <v>219.81</v>
      </c>
      <c r="Q462" s="214">
        <v>32.69</v>
      </c>
      <c r="R462" s="247"/>
      <c r="S462" s="202">
        <v>16.57</v>
      </c>
      <c r="T462" s="247"/>
      <c r="U462" s="219"/>
      <c r="V462" s="252"/>
      <c r="W462" s="219"/>
      <c r="X462" s="219"/>
      <c r="Y462" s="219"/>
      <c r="Z462" s="219"/>
      <c r="AA462" s="219"/>
      <c r="AB462" s="219"/>
      <c r="AC462" s="219"/>
    </row>
    <row r="463" spans="1:29" x14ac:dyDescent="0.3">
      <c r="A463" s="219"/>
      <c r="B463" s="169" t="s">
        <v>1503</v>
      </c>
      <c r="C463" s="181" t="s">
        <v>2410</v>
      </c>
      <c r="D463" s="181" t="s">
        <v>904</v>
      </c>
      <c r="E463" s="181" t="s">
        <v>905</v>
      </c>
      <c r="F463" s="219"/>
      <c r="G463" s="174">
        <v>45161.532638888886</v>
      </c>
      <c r="H463" s="219"/>
      <c r="I463" s="169" t="s">
        <v>1705</v>
      </c>
      <c r="J463" s="169" t="s">
        <v>1707</v>
      </c>
      <c r="K463" s="181" t="s">
        <v>2429</v>
      </c>
      <c r="L463" s="174">
        <v>45162.521527777775</v>
      </c>
      <c r="M463" s="171">
        <v>45162</v>
      </c>
      <c r="N463" s="177">
        <v>0.52152777777519077</v>
      </c>
      <c r="O463" s="169" t="s">
        <v>1706</v>
      </c>
      <c r="P463" s="208">
        <f>'2023 Thawed mass'!E342</f>
        <v>123.3</v>
      </c>
      <c r="Q463" s="214">
        <v>16.52</v>
      </c>
      <c r="R463" s="247"/>
      <c r="S463" s="202">
        <v>16.21</v>
      </c>
      <c r="T463" s="247"/>
      <c r="U463" s="219"/>
      <c r="V463" s="252"/>
      <c r="W463" s="219"/>
      <c r="X463" s="219"/>
      <c r="Y463" s="219"/>
      <c r="Z463" s="219"/>
      <c r="AA463" s="219"/>
      <c r="AB463" s="219"/>
      <c r="AC463" s="219"/>
    </row>
    <row r="464" spans="1:29" x14ac:dyDescent="0.3">
      <c r="A464" s="219"/>
      <c r="B464" s="169" t="s">
        <v>1503</v>
      </c>
      <c r="C464" s="181" t="s">
        <v>2410</v>
      </c>
      <c r="D464" s="181" t="s">
        <v>904</v>
      </c>
      <c r="E464" s="181" t="s">
        <v>905</v>
      </c>
      <c r="F464" s="219"/>
      <c r="G464" s="174">
        <v>45161.532638888886</v>
      </c>
      <c r="H464" s="219"/>
      <c r="I464" s="169" t="s">
        <v>1708</v>
      </c>
      <c r="J464" s="169" t="s">
        <v>1710</v>
      </c>
      <c r="K464" s="181" t="s">
        <v>2429</v>
      </c>
      <c r="L464" s="174">
        <v>45162.527777777781</v>
      </c>
      <c r="M464" s="171">
        <v>45162</v>
      </c>
      <c r="N464" s="177">
        <v>0.52777777778101154</v>
      </c>
      <c r="O464" s="169" t="s">
        <v>1709</v>
      </c>
      <c r="P464" s="208">
        <f>'2023 Thawed mass'!E343</f>
        <v>182.41</v>
      </c>
      <c r="Q464" s="214">
        <v>22.31</v>
      </c>
      <c r="R464" s="247"/>
      <c r="S464" s="202">
        <v>16.63</v>
      </c>
      <c r="T464" s="247"/>
      <c r="U464" s="219"/>
      <c r="V464" s="252"/>
      <c r="W464" s="219"/>
      <c r="X464" s="219"/>
      <c r="Y464" s="219"/>
      <c r="Z464" s="219"/>
      <c r="AA464" s="219"/>
      <c r="AB464" s="219"/>
      <c r="AC464" s="219"/>
    </row>
    <row r="465" spans="1:29" x14ac:dyDescent="0.3">
      <c r="A465" s="219"/>
      <c r="B465" s="169" t="s">
        <v>1503</v>
      </c>
      <c r="C465" s="181" t="s">
        <v>2410</v>
      </c>
      <c r="D465" s="181" t="s">
        <v>904</v>
      </c>
      <c r="E465" s="181" t="s">
        <v>905</v>
      </c>
      <c r="F465" s="220"/>
      <c r="G465" s="174">
        <v>45161.532638888886</v>
      </c>
      <c r="H465" s="220"/>
      <c r="I465" s="169" t="s">
        <v>1711</v>
      </c>
      <c r="J465" s="169" t="s">
        <v>1713</v>
      </c>
      <c r="K465" s="181" t="s">
        <v>2429</v>
      </c>
      <c r="L465" s="174">
        <v>45162.53125</v>
      </c>
      <c r="M465" s="171">
        <v>45162</v>
      </c>
      <c r="N465" s="177">
        <v>0.53125</v>
      </c>
      <c r="O465" s="169" t="s">
        <v>1712</v>
      </c>
      <c r="P465" s="208">
        <f>'2023 Thawed mass'!E344</f>
        <v>140.96</v>
      </c>
      <c r="Q465" s="214">
        <v>19.43</v>
      </c>
      <c r="R465" s="247"/>
      <c r="S465" s="202">
        <v>16.3</v>
      </c>
      <c r="T465" s="247"/>
      <c r="U465" s="220"/>
      <c r="V465" s="253"/>
      <c r="W465" s="220"/>
      <c r="X465" s="220"/>
      <c r="Y465" s="220"/>
      <c r="Z465" s="220"/>
      <c r="AA465" s="220"/>
      <c r="AB465" s="220"/>
      <c r="AC465" s="220"/>
    </row>
    <row r="466" spans="1:29" x14ac:dyDescent="0.3">
      <c r="A466" s="267">
        <v>42</v>
      </c>
      <c r="B466" s="169" t="s">
        <v>1503</v>
      </c>
      <c r="C466" s="181" t="s">
        <v>2409</v>
      </c>
      <c r="D466" s="181" t="s">
        <v>922</v>
      </c>
      <c r="E466" s="181" t="s">
        <v>923</v>
      </c>
      <c r="F466" s="230" t="s">
        <v>1671</v>
      </c>
      <c r="G466" s="174">
        <v>45160.587500000001</v>
      </c>
      <c r="H466" s="230" t="str">
        <f>'2023 LDW fish'!R465</f>
        <v>L2368074-06</v>
      </c>
      <c r="I466" s="169" t="s">
        <v>1636</v>
      </c>
      <c r="J466" s="169" t="s">
        <v>1638</v>
      </c>
      <c r="K466" s="181" t="s">
        <v>2429</v>
      </c>
      <c r="L466" s="174">
        <v>45160.587500000001</v>
      </c>
      <c r="M466" s="171">
        <v>45160</v>
      </c>
      <c r="N466" s="177">
        <v>0.58750000000145519</v>
      </c>
      <c r="O466" s="169" t="s">
        <v>1672</v>
      </c>
      <c r="P466" s="208">
        <f>'2023 Thawed mass'!E345</f>
        <v>218.19</v>
      </c>
      <c r="Q466" s="215">
        <v>10.49</v>
      </c>
      <c r="R466" s="246">
        <f>MIN(Q466:Q479)</f>
        <v>1.57</v>
      </c>
      <c r="S466" s="202">
        <v>9.9700000000000006</v>
      </c>
      <c r="T466" s="246">
        <f>SUM(S466:S479)</f>
        <v>68.53</v>
      </c>
      <c r="U466" s="242" t="str">
        <f>IF(T466&gt;=$U$1+60,"Yes","No")</f>
        <v>No</v>
      </c>
      <c r="V466" s="257" t="s">
        <v>2858</v>
      </c>
      <c r="W466" s="242">
        <v>15.14</v>
      </c>
      <c r="X466" s="242">
        <v>5.07</v>
      </c>
      <c r="Y466" s="242" t="s">
        <v>2448</v>
      </c>
      <c r="Z466" s="242">
        <v>30.06</v>
      </c>
      <c r="AA466" s="242">
        <v>18.260000000000002</v>
      </c>
      <c r="AB466" s="243" t="s">
        <v>2448</v>
      </c>
      <c r="AC466" s="242">
        <v>0</v>
      </c>
    </row>
    <row r="467" spans="1:29" x14ac:dyDescent="0.3">
      <c r="A467" s="219"/>
      <c r="B467" s="169" t="s">
        <v>1503</v>
      </c>
      <c r="C467" s="181" t="s">
        <v>2409</v>
      </c>
      <c r="D467" s="181" t="s">
        <v>922</v>
      </c>
      <c r="E467" s="181" t="s">
        <v>923</v>
      </c>
      <c r="F467" s="219"/>
      <c r="G467" s="174">
        <v>45160.587500000001</v>
      </c>
      <c r="H467" s="219"/>
      <c r="I467" s="169" t="s">
        <v>1639</v>
      </c>
      <c r="J467" s="169" t="s">
        <v>1641</v>
      </c>
      <c r="K467" s="181" t="s">
        <v>2429</v>
      </c>
      <c r="L467" s="174">
        <v>45160.63958333333</v>
      </c>
      <c r="M467" s="171">
        <v>45160</v>
      </c>
      <c r="N467" s="177">
        <v>0.63958333332993789</v>
      </c>
      <c r="O467" s="169" t="s">
        <v>1673</v>
      </c>
      <c r="P467" s="208">
        <f>'2023 Thawed mass'!E346</f>
        <v>152.07</v>
      </c>
      <c r="Q467" s="214">
        <v>10.39</v>
      </c>
      <c r="R467" s="247"/>
      <c r="S467" s="202">
        <v>9.6199999999999992</v>
      </c>
      <c r="T467" s="247"/>
      <c r="U467" s="219"/>
      <c r="V467" s="258"/>
      <c r="W467" s="219"/>
      <c r="X467" s="219"/>
      <c r="Y467" s="219"/>
      <c r="Z467" s="219"/>
      <c r="AA467" s="219"/>
      <c r="AB467" s="219"/>
      <c r="AC467" s="219"/>
    </row>
    <row r="468" spans="1:29" x14ac:dyDescent="0.3">
      <c r="A468" s="219"/>
      <c r="B468" s="169" t="s">
        <v>1503</v>
      </c>
      <c r="C468" s="181" t="s">
        <v>2409</v>
      </c>
      <c r="D468" s="181" t="s">
        <v>922</v>
      </c>
      <c r="E468" s="181" t="s">
        <v>923</v>
      </c>
      <c r="F468" s="219"/>
      <c r="G468" s="174">
        <v>45160.587500000001</v>
      </c>
      <c r="H468" s="219"/>
      <c r="I468" s="169" t="s">
        <v>1642</v>
      </c>
      <c r="J468" s="169" t="s">
        <v>1644</v>
      </c>
      <c r="K468" s="181" t="s">
        <v>2429</v>
      </c>
      <c r="L468" s="174">
        <v>45161.613888888889</v>
      </c>
      <c r="M468" s="171">
        <v>45161</v>
      </c>
      <c r="N468" s="177">
        <v>0.61388888888905058</v>
      </c>
      <c r="O468" s="169" t="s">
        <v>1674</v>
      </c>
      <c r="P468" s="208">
        <f>'2023 Thawed mass'!E347</f>
        <v>130.56</v>
      </c>
      <c r="Q468" s="214">
        <v>7.63</v>
      </c>
      <c r="R468" s="247"/>
      <c r="S468" s="202">
        <v>6.78</v>
      </c>
      <c r="T468" s="247"/>
      <c r="U468" s="219"/>
      <c r="V468" s="258"/>
      <c r="W468" s="219"/>
      <c r="X468" s="219"/>
      <c r="Y468" s="219"/>
      <c r="Z468" s="219"/>
      <c r="AA468" s="219"/>
      <c r="AB468" s="219"/>
      <c r="AC468" s="219"/>
    </row>
    <row r="469" spans="1:29" x14ac:dyDescent="0.3">
      <c r="A469" s="219"/>
      <c r="B469" s="169" t="s">
        <v>1503</v>
      </c>
      <c r="C469" s="181" t="s">
        <v>2409</v>
      </c>
      <c r="D469" s="181" t="s">
        <v>922</v>
      </c>
      <c r="E469" s="181" t="s">
        <v>923</v>
      </c>
      <c r="F469" s="219"/>
      <c r="G469" s="174">
        <v>45160.587500000001</v>
      </c>
      <c r="H469" s="219"/>
      <c r="I469" s="169" t="s">
        <v>1645</v>
      </c>
      <c r="J469" s="169" t="s">
        <v>1647</v>
      </c>
      <c r="K469" s="181" t="s">
        <v>2429</v>
      </c>
      <c r="L469" s="174">
        <v>45161.63958333333</v>
      </c>
      <c r="M469" s="171">
        <v>45161</v>
      </c>
      <c r="N469" s="177">
        <v>0.63958333332993789</v>
      </c>
      <c r="O469" s="169" t="s">
        <v>1675</v>
      </c>
      <c r="P469" s="208">
        <f>'2023 Thawed mass'!E348</f>
        <v>202.72</v>
      </c>
      <c r="Q469" s="214">
        <v>11.16</v>
      </c>
      <c r="R469" s="247"/>
      <c r="S469" s="202">
        <v>10.11</v>
      </c>
      <c r="T469" s="247"/>
      <c r="U469" s="219"/>
      <c r="V469" s="258"/>
      <c r="W469" s="219"/>
      <c r="X469" s="219"/>
      <c r="Y469" s="219"/>
      <c r="Z469" s="219"/>
      <c r="AA469" s="219"/>
      <c r="AB469" s="219"/>
      <c r="AC469" s="219"/>
    </row>
    <row r="470" spans="1:29" x14ac:dyDescent="0.3">
      <c r="A470" s="219"/>
      <c r="B470" s="169" t="s">
        <v>1503</v>
      </c>
      <c r="C470" s="181" t="s">
        <v>2409</v>
      </c>
      <c r="D470" s="181" t="s">
        <v>922</v>
      </c>
      <c r="E470" s="181" t="s">
        <v>923</v>
      </c>
      <c r="F470" s="219"/>
      <c r="G470" s="174">
        <v>45160.587500000001</v>
      </c>
      <c r="H470" s="219"/>
      <c r="I470" s="169" t="s">
        <v>1648</v>
      </c>
      <c r="J470" s="169" t="s">
        <v>1650</v>
      </c>
      <c r="K470" s="181" t="s">
        <v>2429</v>
      </c>
      <c r="L470" s="174">
        <v>45161.446527777778</v>
      </c>
      <c r="M470" s="171">
        <v>45161</v>
      </c>
      <c r="N470" s="177">
        <v>0.44652777777810115</v>
      </c>
      <c r="O470" s="169" t="s">
        <v>1676</v>
      </c>
      <c r="P470" s="208">
        <f>'2023 Thawed mass'!E349</f>
        <v>189.74</v>
      </c>
      <c r="Q470" s="214">
        <v>5.5</v>
      </c>
      <c r="R470" s="247"/>
      <c r="S470" s="202">
        <v>4.82</v>
      </c>
      <c r="T470" s="247"/>
      <c r="U470" s="219"/>
      <c r="V470" s="258"/>
      <c r="W470" s="219"/>
      <c r="X470" s="219"/>
      <c r="Y470" s="219"/>
      <c r="Z470" s="219"/>
      <c r="AA470" s="219"/>
      <c r="AB470" s="219"/>
      <c r="AC470" s="219"/>
    </row>
    <row r="471" spans="1:29" x14ac:dyDescent="0.3">
      <c r="A471" s="219"/>
      <c r="B471" s="169" t="s">
        <v>1503</v>
      </c>
      <c r="C471" s="181" t="s">
        <v>2409</v>
      </c>
      <c r="D471" s="181" t="s">
        <v>922</v>
      </c>
      <c r="E471" s="181" t="s">
        <v>923</v>
      </c>
      <c r="F471" s="219"/>
      <c r="G471" s="174">
        <v>45160.587500000001</v>
      </c>
      <c r="H471" s="219"/>
      <c r="I471" s="169" t="s">
        <v>1651</v>
      </c>
      <c r="J471" s="169" t="s">
        <v>1653</v>
      </c>
      <c r="K471" s="181" t="s">
        <v>2429</v>
      </c>
      <c r="L471" s="174">
        <v>45161.474999999999</v>
      </c>
      <c r="M471" s="171">
        <v>45161</v>
      </c>
      <c r="N471" s="177">
        <v>0.47499999999854481</v>
      </c>
      <c r="O471" s="169" t="s">
        <v>1677</v>
      </c>
      <c r="P471" s="208">
        <f>'2023 Thawed mass'!E350</f>
        <v>159.75</v>
      </c>
      <c r="Q471" s="214">
        <v>2.48</v>
      </c>
      <c r="R471" s="247"/>
      <c r="S471" s="202">
        <v>1.88</v>
      </c>
      <c r="T471" s="247"/>
      <c r="U471" s="219"/>
      <c r="V471" s="258"/>
      <c r="W471" s="219"/>
      <c r="X471" s="219"/>
      <c r="Y471" s="219"/>
      <c r="Z471" s="219"/>
      <c r="AA471" s="219"/>
      <c r="AB471" s="219"/>
      <c r="AC471" s="219"/>
    </row>
    <row r="472" spans="1:29" x14ac:dyDescent="0.3">
      <c r="A472" s="219"/>
      <c r="B472" s="169" t="s">
        <v>1503</v>
      </c>
      <c r="C472" s="181" t="s">
        <v>2409</v>
      </c>
      <c r="D472" s="181" t="s">
        <v>922</v>
      </c>
      <c r="E472" s="181" t="s">
        <v>923</v>
      </c>
      <c r="F472" s="219"/>
      <c r="G472" s="174">
        <v>45160.587500000001</v>
      </c>
      <c r="H472" s="219"/>
      <c r="I472" s="169" t="s">
        <v>1654</v>
      </c>
      <c r="J472" s="169" t="s">
        <v>1656</v>
      </c>
      <c r="K472" s="181" t="s">
        <v>2429</v>
      </c>
      <c r="L472" s="174">
        <v>45162.527777777781</v>
      </c>
      <c r="M472" s="171">
        <v>45162</v>
      </c>
      <c r="N472" s="177">
        <v>0.52777777778101154</v>
      </c>
      <c r="O472" s="169" t="s">
        <v>1678</v>
      </c>
      <c r="P472" s="208">
        <f>'2023 Thawed mass'!E351</f>
        <v>163.57</v>
      </c>
      <c r="Q472" s="214">
        <v>2.82</v>
      </c>
      <c r="R472" s="247"/>
      <c r="S472" s="202">
        <v>2.2999999999999998</v>
      </c>
      <c r="T472" s="247"/>
      <c r="U472" s="219"/>
      <c r="V472" s="258"/>
      <c r="W472" s="219"/>
      <c r="X472" s="219"/>
      <c r="Y472" s="219"/>
      <c r="Z472" s="219"/>
      <c r="AA472" s="219"/>
      <c r="AB472" s="219"/>
      <c r="AC472" s="219"/>
    </row>
    <row r="473" spans="1:29" x14ac:dyDescent="0.3">
      <c r="A473" s="219"/>
      <c r="B473" s="169" t="s">
        <v>1503</v>
      </c>
      <c r="C473" s="181" t="s">
        <v>2410</v>
      </c>
      <c r="D473" s="181" t="s">
        <v>922</v>
      </c>
      <c r="E473" s="181" t="s">
        <v>923</v>
      </c>
      <c r="F473" s="219"/>
      <c r="G473" s="174">
        <v>45160.587500000001</v>
      </c>
      <c r="H473" s="219"/>
      <c r="I473" s="169" t="s">
        <v>1690</v>
      </c>
      <c r="J473" s="169" t="s">
        <v>1692</v>
      </c>
      <c r="K473" s="181" t="s">
        <v>2429</v>
      </c>
      <c r="L473" s="174">
        <v>45161.532638888886</v>
      </c>
      <c r="M473" s="171">
        <v>45161</v>
      </c>
      <c r="N473" s="177">
        <v>0.53263888888614019</v>
      </c>
      <c r="O473" s="169" t="s">
        <v>1725</v>
      </c>
      <c r="P473" s="208">
        <f>'2023 Thawed mass'!E352</f>
        <v>170.87</v>
      </c>
      <c r="Q473" s="214">
        <v>1.57</v>
      </c>
      <c r="R473" s="247"/>
      <c r="S473" s="202">
        <v>1.23</v>
      </c>
      <c r="T473" s="247"/>
      <c r="U473" s="219"/>
      <c r="V473" s="258"/>
      <c r="W473" s="219"/>
      <c r="X473" s="219"/>
      <c r="Y473" s="219"/>
      <c r="Z473" s="219"/>
      <c r="AA473" s="219"/>
      <c r="AB473" s="219"/>
      <c r="AC473" s="219"/>
    </row>
    <row r="474" spans="1:29" x14ac:dyDescent="0.3">
      <c r="A474" s="219"/>
      <c r="B474" s="169" t="s">
        <v>1503</v>
      </c>
      <c r="C474" s="181" t="s">
        <v>2410</v>
      </c>
      <c r="D474" s="181" t="s">
        <v>922</v>
      </c>
      <c r="E474" s="181" t="s">
        <v>923</v>
      </c>
      <c r="F474" s="219"/>
      <c r="G474" s="174">
        <v>45160.587500000001</v>
      </c>
      <c r="H474" s="219"/>
      <c r="I474" s="169" t="s">
        <v>1693</v>
      </c>
      <c r="J474" s="169" t="s">
        <v>1695</v>
      </c>
      <c r="K474" s="181" t="s">
        <v>2429</v>
      </c>
      <c r="L474" s="174">
        <v>45161.532638888886</v>
      </c>
      <c r="M474" s="171">
        <v>45161</v>
      </c>
      <c r="N474" s="177">
        <v>0.53263888888614019</v>
      </c>
      <c r="O474" s="169" t="s">
        <v>1726</v>
      </c>
      <c r="P474" s="208">
        <f>'2023 Thawed mass'!E353</f>
        <v>212.82</v>
      </c>
      <c r="Q474" s="214">
        <v>1.89</v>
      </c>
      <c r="R474" s="247"/>
      <c r="S474" s="202">
        <v>1.42</v>
      </c>
      <c r="T474" s="247"/>
      <c r="U474" s="219"/>
      <c r="V474" s="258"/>
      <c r="W474" s="219"/>
      <c r="X474" s="219"/>
      <c r="Y474" s="219"/>
      <c r="Z474" s="219"/>
      <c r="AA474" s="219"/>
      <c r="AB474" s="219"/>
      <c r="AC474" s="219"/>
    </row>
    <row r="475" spans="1:29" x14ac:dyDescent="0.3">
      <c r="A475" s="219"/>
      <c r="B475" s="169" t="s">
        <v>1503</v>
      </c>
      <c r="C475" s="181" t="s">
        <v>2410</v>
      </c>
      <c r="D475" s="181" t="s">
        <v>922</v>
      </c>
      <c r="E475" s="181" t="s">
        <v>923</v>
      </c>
      <c r="F475" s="219"/>
      <c r="G475" s="174">
        <v>45160.587500000001</v>
      </c>
      <c r="H475" s="219"/>
      <c r="I475" s="169" t="s">
        <v>1696</v>
      </c>
      <c r="J475" s="169" t="s">
        <v>1698</v>
      </c>
      <c r="K475" s="181" t="s">
        <v>2429</v>
      </c>
      <c r="L475" s="174">
        <v>45161.630555555559</v>
      </c>
      <c r="M475" s="171">
        <v>45161</v>
      </c>
      <c r="N475" s="177">
        <v>0.63055555555911269</v>
      </c>
      <c r="O475" s="169" t="s">
        <v>1727</v>
      </c>
      <c r="P475" s="208">
        <f>'2023 Thawed mass'!E354</f>
        <v>178.22</v>
      </c>
      <c r="Q475" s="214">
        <v>6.13</v>
      </c>
      <c r="R475" s="247"/>
      <c r="S475" s="202">
        <v>5.71</v>
      </c>
      <c r="T475" s="247"/>
      <c r="U475" s="219"/>
      <c r="V475" s="258"/>
      <c r="W475" s="219"/>
      <c r="X475" s="219"/>
      <c r="Y475" s="219"/>
      <c r="Z475" s="219"/>
      <c r="AA475" s="219"/>
      <c r="AB475" s="219"/>
      <c r="AC475" s="219"/>
    </row>
    <row r="476" spans="1:29" x14ac:dyDescent="0.3">
      <c r="A476" s="219"/>
      <c r="B476" s="169" t="s">
        <v>1503</v>
      </c>
      <c r="C476" s="181" t="s">
        <v>2410</v>
      </c>
      <c r="D476" s="181" t="s">
        <v>922</v>
      </c>
      <c r="E476" s="181" t="s">
        <v>923</v>
      </c>
      <c r="F476" s="219"/>
      <c r="G476" s="174">
        <v>45160.587500000001</v>
      </c>
      <c r="H476" s="219"/>
      <c r="I476" s="169" t="s">
        <v>1699</v>
      </c>
      <c r="J476" s="169" t="s">
        <v>1701</v>
      </c>
      <c r="K476" s="181" t="s">
        <v>2429</v>
      </c>
      <c r="L476" s="174">
        <v>45161.63958333333</v>
      </c>
      <c r="M476" s="171">
        <v>45161</v>
      </c>
      <c r="N476" s="177">
        <v>0.63958333332993789</v>
      </c>
      <c r="O476" s="169" t="s">
        <v>1728</v>
      </c>
      <c r="P476" s="208">
        <f>'2023 Thawed mass'!E355</f>
        <v>219.81</v>
      </c>
      <c r="Q476" s="214">
        <v>6.13</v>
      </c>
      <c r="R476" s="247"/>
      <c r="S476" s="202">
        <v>5.56</v>
      </c>
      <c r="T476" s="247"/>
      <c r="U476" s="219"/>
      <c r="V476" s="258"/>
      <c r="W476" s="219"/>
      <c r="X476" s="219"/>
      <c r="Y476" s="219"/>
      <c r="Z476" s="219"/>
      <c r="AA476" s="219"/>
      <c r="AB476" s="219"/>
      <c r="AC476" s="219"/>
    </row>
    <row r="477" spans="1:29" x14ac:dyDescent="0.3">
      <c r="A477" s="219"/>
      <c r="B477" s="169" t="s">
        <v>1503</v>
      </c>
      <c r="C477" s="181" t="s">
        <v>2410</v>
      </c>
      <c r="D477" s="181" t="s">
        <v>922</v>
      </c>
      <c r="E477" s="181" t="s">
        <v>923</v>
      </c>
      <c r="F477" s="219"/>
      <c r="G477" s="174">
        <v>45160.587500000001</v>
      </c>
      <c r="H477" s="219"/>
      <c r="I477" s="169" t="s">
        <v>1705</v>
      </c>
      <c r="J477" s="169" t="s">
        <v>1707</v>
      </c>
      <c r="K477" s="181" t="s">
        <v>2429</v>
      </c>
      <c r="L477" s="174">
        <v>45162.521527777775</v>
      </c>
      <c r="M477" s="171">
        <v>45162</v>
      </c>
      <c r="N477" s="177">
        <v>0.52152777777519077</v>
      </c>
      <c r="O477" s="169" t="s">
        <v>1730</v>
      </c>
      <c r="P477" s="208">
        <f>'2023 Thawed mass'!E356</f>
        <v>123.3</v>
      </c>
      <c r="Q477" s="214">
        <v>3.05</v>
      </c>
      <c r="R477" s="247"/>
      <c r="S477" s="202">
        <v>2.62</v>
      </c>
      <c r="T477" s="247"/>
      <c r="U477" s="219"/>
      <c r="V477" s="258"/>
      <c r="W477" s="219"/>
      <c r="X477" s="219"/>
      <c r="Y477" s="219"/>
      <c r="Z477" s="219"/>
      <c r="AA477" s="219"/>
      <c r="AB477" s="219"/>
      <c r="AC477" s="219"/>
    </row>
    <row r="478" spans="1:29" x14ac:dyDescent="0.3">
      <c r="A478" s="219"/>
      <c r="B478" s="169" t="s">
        <v>1503</v>
      </c>
      <c r="C478" s="181" t="s">
        <v>2410</v>
      </c>
      <c r="D478" s="181" t="s">
        <v>922</v>
      </c>
      <c r="E478" s="181" t="s">
        <v>923</v>
      </c>
      <c r="F478" s="219"/>
      <c r="G478" s="174">
        <v>45160.587500000001</v>
      </c>
      <c r="H478" s="219"/>
      <c r="I478" s="169" t="s">
        <v>1708</v>
      </c>
      <c r="J478" s="169" t="s">
        <v>1710</v>
      </c>
      <c r="K478" s="181" t="s">
        <v>2429</v>
      </c>
      <c r="L478" s="174">
        <v>45162.527777777781</v>
      </c>
      <c r="M478" s="171">
        <v>45162</v>
      </c>
      <c r="N478" s="177">
        <v>0.52777777778101154</v>
      </c>
      <c r="O478" s="169" t="s">
        <v>1731</v>
      </c>
      <c r="P478" s="208">
        <f>'2023 Thawed mass'!E357</f>
        <v>182.41</v>
      </c>
      <c r="Q478" s="214">
        <v>4.46</v>
      </c>
      <c r="R478" s="247"/>
      <c r="S478" s="202">
        <v>3.74</v>
      </c>
      <c r="T478" s="247"/>
      <c r="U478" s="219"/>
      <c r="V478" s="258"/>
      <c r="W478" s="219"/>
      <c r="X478" s="219"/>
      <c r="Y478" s="219"/>
      <c r="Z478" s="219"/>
      <c r="AA478" s="219"/>
      <c r="AB478" s="219"/>
      <c r="AC478" s="219"/>
    </row>
    <row r="479" spans="1:29" x14ac:dyDescent="0.3">
      <c r="A479" s="219"/>
      <c r="B479" s="169" t="s">
        <v>1503</v>
      </c>
      <c r="C479" s="181" t="s">
        <v>2410</v>
      </c>
      <c r="D479" s="181" t="s">
        <v>922</v>
      </c>
      <c r="E479" s="181" t="s">
        <v>923</v>
      </c>
      <c r="F479" s="220"/>
      <c r="G479" s="174">
        <v>45160.587500000001</v>
      </c>
      <c r="H479" s="220"/>
      <c r="I479" s="169" t="s">
        <v>1711</v>
      </c>
      <c r="J479" s="169" t="s">
        <v>1713</v>
      </c>
      <c r="K479" s="181" t="s">
        <v>2429</v>
      </c>
      <c r="L479" s="174">
        <v>45162.53125</v>
      </c>
      <c r="M479" s="171">
        <v>45162</v>
      </c>
      <c r="N479" s="177">
        <v>0.53125</v>
      </c>
      <c r="O479" s="169" t="s">
        <v>1732</v>
      </c>
      <c r="P479" s="208">
        <f>'2023 Thawed mass'!E358</f>
        <v>140.96</v>
      </c>
      <c r="Q479" s="214">
        <v>3.07</v>
      </c>
      <c r="R479" s="247"/>
      <c r="S479" s="202">
        <v>2.77</v>
      </c>
      <c r="T479" s="247"/>
      <c r="U479" s="220"/>
      <c r="V479" s="259"/>
      <c r="W479" s="220"/>
      <c r="X479" s="220"/>
      <c r="Y479" s="220"/>
      <c r="Z479" s="220"/>
      <c r="AA479" s="220"/>
      <c r="AB479" s="220"/>
      <c r="AC479" s="220"/>
    </row>
    <row r="480" spans="1:29" x14ac:dyDescent="0.3">
      <c r="A480" s="267">
        <v>43</v>
      </c>
      <c r="B480" s="169" t="s">
        <v>1503</v>
      </c>
      <c r="C480" s="184" t="s">
        <v>2411</v>
      </c>
      <c r="D480" s="184" t="s">
        <v>904</v>
      </c>
      <c r="E480" s="184" t="s">
        <v>905</v>
      </c>
      <c r="F480" s="226" t="s">
        <v>1749</v>
      </c>
      <c r="G480" s="174">
        <v>45161.354166666664</v>
      </c>
      <c r="H480" s="226" t="str">
        <f>'2023 LDW fish'!R479</f>
        <v>L2368074-07</v>
      </c>
      <c r="I480" s="169" t="s">
        <v>1750</v>
      </c>
      <c r="J480" s="169" t="s">
        <v>1752</v>
      </c>
      <c r="K480" s="184" t="s">
        <v>2429</v>
      </c>
      <c r="L480" s="174">
        <v>45161.532638888886</v>
      </c>
      <c r="M480" s="171">
        <v>45161</v>
      </c>
      <c r="N480" s="177">
        <v>0.53263888888614019</v>
      </c>
      <c r="O480" s="169" t="s">
        <v>1751</v>
      </c>
      <c r="P480" s="208">
        <f>'2023 Thawed mass'!E359</f>
        <v>234.06</v>
      </c>
      <c r="Q480" s="215">
        <v>66.78</v>
      </c>
      <c r="R480" s="246">
        <f>MIN(Q480:Q486)</f>
        <v>30.52</v>
      </c>
      <c r="S480" s="202">
        <v>30.49</v>
      </c>
      <c r="T480" s="246">
        <f>SUM(S480:S486)</f>
        <v>213.42000000000002</v>
      </c>
      <c r="U480" s="242" t="str">
        <f>IF(T480&gt;=$U$1+40,"Yes","No")</f>
        <v>Yes</v>
      </c>
      <c r="V480" s="251" t="s">
        <v>2464</v>
      </c>
      <c r="W480" s="242">
        <v>20.16</v>
      </c>
      <c r="X480" s="242">
        <v>5.08</v>
      </c>
      <c r="Y480" s="231" t="s">
        <v>2448</v>
      </c>
      <c r="Z480" s="242">
        <v>80.59</v>
      </c>
      <c r="AA480" s="242">
        <v>107.59</v>
      </c>
      <c r="AB480" s="243" t="s">
        <v>2448</v>
      </c>
      <c r="AC480" s="242">
        <v>0</v>
      </c>
    </row>
    <row r="481" spans="1:29" x14ac:dyDescent="0.3">
      <c r="A481" s="219"/>
      <c r="B481" s="169" t="s">
        <v>1503</v>
      </c>
      <c r="C481" s="184" t="s">
        <v>2411</v>
      </c>
      <c r="D481" s="184" t="s">
        <v>904</v>
      </c>
      <c r="E481" s="184" t="s">
        <v>905</v>
      </c>
      <c r="F481" s="219"/>
      <c r="G481" s="174">
        <v>45161.354166666664</v>
      </c>
      <c r="H481" s="219"/>
      <c r="I481" s="169" t="s">
        <v>1753</v>
      </c>
      <c r="J481" s="169" t="s">
        <v>1755</v>
      </c>
      <c r="K481" s="184" t="s">
        <v>2429</v>
      </c>
      <c r="L481" s="174">
        <v>45161.543749999997</v>
      </c>
      <c r="M481" s="171">
        <v>45161</v>
      </c>
      <c r="N481" s="177">
        <v>0.54374999999708962</v>
      </c>
      <c r="O481" s="169" t="s">
        <v>1754</v>
      </c>
      <c r="P481" s="208">
        <f>'2023 Thawed mass'!E360</f>
        <v>157.78</v>
      </c>
      <c r="Q481" s="214">
        <v>40</v>
      </c>
      <c r="R481" s="247"/>
      <c r="S481" s="202">
        <v>30.55</v>
      </c>
      <c r="T481" s="247"/>
      <c r="U481" s="219"/>
      <c r="V481" s="252"/>
      <c r="W481" s="219"/>
      <c r="X481" s="219"/>
      <c r="Y481" s="219"/>
      <c r="Z481" s="219"/>
      <c r="AA481" s="219"/>
      <c r="AB481" s="219"/>
      <c r="AC481" s="219"/>
    </row>
    <row r="482" spans="1:29" x14ac:dyDescent="0.3">
      <c r="A482" s="219"/>
      <c r="B482" s="169" t="s">
        <v>1503</v>
      </c>
      <c r="C482" s="184" t="s">
        <v>2411</v>
      </c>
      <c r="D482" s="184" t="s">
        <v>904</v>
      </c>
      <c r="E482" s="184" t="s">
        <v>905</v>
      </c>
      <c r="F482" s="219"/>
      <c r="G482" s="174">
        <v>45161.354166666664</v>
      </c>
      <c r="H482" s="219"/>
      <c r="I482" s="169" t="s">
        <v>1756</v>
      </c>
      <c r="J482" s="169" t="s">
        <v>1758</v>
      </c>
      <c r="K482" s="184" t="s">
        <v>2429</v>
      </c>
      <c r="L482" s="174">
        <v>45161.630555555559</v>
      </c>
      <c r="M482" s="171">
        <v>45161</v>
      </c>
      <c r="N482" s="177">
        <v>0.63055555555911269</v>
      </c>
      <c r="O482" s="169" t="s">
        <v>1757</v>
      </c>
      <c r="P482" s="208">
        <f>'2023 Thawed mass'!E361</f>
        <v>217.09</v>
      </c>
      <c r="Q482" s="214">
        <v>74.66</v>
      </c>
      <c r="R482" s="247"/>
      <c r="S482" s="202">
        <v>30.42</v>
      </c>
      <c r="T482" s="247"/>
      <c r="U482" s="219"/>
      <c r="V482" s="252"/>
      <c r="W482" s="219"/>
      <c r="X482" s="219"/>
      <c r="Y482" s="219"/>
      <c r="Z482" s="219"/>
      <c r="AA482" s="219"/>
      <c r="AB482" s="219"/>
      <c r="AC482" s="219"/>
    </row>
    <row r="483" spans="1:29" x14ac:dyDescent="0.3">
      <c r="A483" s="219"/>
      <c r="B483" s="169" t="s">
        <v>1503</v>
      </c>
      <c r="C483" s="184" t="s">
        <v>2411</v>
      </c>
      <c r="D483" s="184" t="s">
        <v>904</v>
      </c>
      <c r="E483" s="184" t="s">
        <v>905</v>
      </c>
      <c r="F483" s="219"/>
      <c r="G483" s="174">
        <v>45161.354166666664</v>
      </c>
      <c r="H483" s="219"/>
      <c r="I483" s="169" t="s">
        <v>1759</v>
      </c>
      <c r="J483" s="169" t="s">
        <v>1761</v>
      </c>
      <c r="K483" s="184" t="s">
        <v>2429</v>
      </c>
      <c r="L483" s="174">
        <v>45161.354166666664</v>
      </c>
      <c r="M483" s="171">
        <v>45161</v>
      </c>
      <c r="N483" s="177">
        <v>0.35416666666424135</v>
      </c>
      <c r="O483" s="169" t="s">
        <v>1760</v>
      </c>
      <c r="P483" s="208">
        <f>'2023 Thawed mass'!E362</f>
        <v>184.26</v>
      </c>
      <c r="Q483" s="214">
        <v>35.049999999999997</v>
      </c>
      <c r="R483" s="247"/>
      <c r="S483" s="202">
        <v>30.45</v>
      </c>
      <c r="T483" s="247"/>
      <c r="U483" s="219"/>
      <c r="V483" s="252"/>
      <c r="W483" s="219"/>
      <c r="X483" s="219"/>
      <c r="Y483" s="219"/>
      <c r="Z483" s="219"/>
      <c r="AA483" s="219"/>
      <c r="AB483" s="219"/>
      <c r="AC483" s="219"/>
    </row>
    <row r="484" spans="1:29" x14ac:dyDescent="0.3">
      <c r="A484" s="219"/>
      <c r="B484" s="169" t="s">
        <v>1503</v>
      </c>
      <c r="C484" s="184" t="s">
        <v>2411</v>
      </c>
      <c r="D484" s="184" t="s">
        <v>904</v>
      </c>
      <c r="E484" s="184" t="s">
        <v>905</v>
      </c>
      <c r="F484" s="219"/>
      <c r="G484" s="174">
        <v>45161.354166666664</v>
      </c>
      <c r="H484" s="219"/>
      <c r="I484" s="169" t="s">
        <v>1762</v>
      </c>
      <c r="J484" s="169" t="s">
        <v>1764</v>
      </c>
      <c r="K484" s="184" t="s">
        <v>2429</v>
      </c>
      <c r="L484" s="174">
        <v>45161.474999999999</v>
      </c>
      <c r="M484" s="171">
        <v>45161</v>
      </c>
      <c r="N484" s="177">
        <v>0.47499999999854481</v>
      </c>
      <c r="O484" s="169" t="s">
        <v>1763</v>
      </c>
      <c r="P484" s="208">
        <f>'2023 Thawed mass'!E363</f>
        <v>129.5</v>
      </c>
      <c r="Q484" s="214">
        <v>30.52</v>
      </c>
      <c r="R484" s="247"/>
      <c r="S484" s="202">
        <v>30.27</v>
      </c>
      <c r="T484" s="247"/>
      <c r="U484" s="219"/>
      <c r="V484" s="252"/>
      <c r="W484" s="219"/>
      <c r="X484" s="219"/>
      <c r="Y484" s="219"/>
      <c r="Z484" s="219"/>
      <c r="AA484" s="219"/>
      <c r="AB484" s="219"/>
      <c r="AC484" s="219"/>
    </row>
    <row r="485" spans="1:29" x14ac:dyDescent="0.3">
      <c r="A485" s="219"/>
      <c r="B485" s="169" t="s">
        <v>1503</v>
      </c>
      <c r="C485" s="184" t="s">
        <v>2411</v>
      </c>
      <c r="D485" s="184" t="s">
        <v>904</v>
      </c>
      <c r="E485" s="184" t="s">
        <v>905</v>
      </c>
      <c r="F485" s="219"/>
      <c r="G485" s="174">
        <v>45161.354166666664</v>
      </c>
      <c r="H485" s="219"/>
      <c r="I485" s="169" t="s">
        <v>1768</v>
      </c>
      <c r="J485" s="169" t="s">
        <v>1770</v>
      </c>
      <c r="K485" s="184" t="s">
        <v>2429</v>
      </c>
      <c r="L485" s="174">
        <v>45162.521527777775</v>
      </c>
      <c r="M485" s="171">
        <v>45162</v>
      </c>
      <c r="N485" s="177">
        <v>0.52152777777519077</v>
      </c>
      <c r="O485" s="169" t="s">
        <v>1769</v>
      </c>
      <c r="P485" s="208">
        <f>'2023 Thawed mass'!E364</f>
        <v>162.51</v>
      </c>
      <c r="Q485" s="214">
        <v>43.11</v>
      </c>
      <c r="R485" s="247"/>
      <c r="S485" s="202">
        <v>30.63</v>
      </c>
      <c r="T485" s="247"/>
      <c r="U485" s="219"/>
      <c r="V485" s="252"/>
      <c r="W485" s="219"/>
      <c r="X485" s="219"/>
      <c r="Y485" s="219"/>
      <c r="Z485" s="219"/>
      <c r="AA485" s="219"/>
      <c r="AB485" s="219"/>
      <c r="AC485" s="219"/>
    </row>
    <row r="486" spans="1:29" x14ac:dyDescent="0.3">
      <c r="A486" s="219"/>
      <c r="B486" s="169" t="s">
        <v>1503</v>
      </c>
      <c r="C486" s="184" t="s">
        <v>2411</v>
      </c>
      <c r="D486" s="184" t="s">
        <v>904</v>
      </c>
      <c r="E486" s="184" t="s">
        <v>905</v>
      </c>
      <c r="F486" s="220"/>
      <c r="G486" s="174">
        <v>45161.354166666664</v>
      </c>
      <c r="H486" s="220"/>
      <c r="I486" s="169" t="s">
        <v>1771</v>
      </c>
      <c r="J486" s="169" t="s">
        <v>1773</v>
      </c>
      <c r="K486" s="184" t="s">
        <v>2429</v>
      </c>
      <c r="L486" s="174">
        <v>45162.53125</v>
      </c>
      <c r="M486" s="171">
        <v>45162</v>
      </c>
      <c r="N486" s="177">
        <v>0.53125</v>
      </c>
      <c r="O486" s="169" t="s">
        <v>1772</v>
      </c>
      <c r="P486" s="208">
        <v>185.16</v>
      </c>
      <c r="Q486" s="214">
        <v>52.26</v>
      </c>
      <c r="R486" s="247"/>
      <c r="S486" s="202">
        <v>30.61</v>
      </c>
      <c r="T486" s="247"/>
      <c r="U486" s="220"/>
      <c r="V486" s="253"/>
      <c r="W486" s="220"/>
      <c r="X486" s="220"/>
      <c r="Y486" s="220"/>
      <c r="Z486" s="220"/>
      <c r="AA486" s="220"/>
      <c r="AB486" s="220"/>
      <c r="AC486" s="220"/>
    </row>
    <row r="487" spans="1:29" x14ac:dyDescent="0.3">
      <c r="A487" s="267">
        <v>44</v>
      </c>
      <c r="B487" s="169" t="s">
        <v>1503</v>
      </c>
      <c r="C487" s="184" t="s">
        <v>2412</v>
      </c>
      <c r="D487" s="184" t="s">
        <v>904</v>
      </c>
      <c r="E487" s="184" t="s">
        <v>905</v>
      </c>
      <c r="F487" s="226" t="s">
        <v>1806</v>
      </c>
      <c r="G487" s="174">
        <v>45160.587500000001</v>
      </c>
      <c r="H487" s="226" t="str">
        <f>'2023 LDW fish'!R486</f>
        <v>L2368074-08</v>
      </c>
      <c r="I487" s="169" t="s">
        <v>1807</v>
      </c>
      <c r="J487" s="169" t="s">
        <v>1809</v>
      </c>
      <c r="K487" s="184" t="s">
        <v>2429</v>
      </c>
      <c r="L487" s="174">
        <v>45160.587500000001</v>
      </c>
      <c r="M487" s="171">
        <v>45160</v>
      </c>
      <c r="N487" s="177">
        <v>0.58750000000145519</v>
      </c>
      <c r="O487" s="169" t="s">
        <v>1808</v>
      </c>
      <c r="P487" s="208">
        <f>'2023 Thawed mass'!E366</f>
        <v>134.79</v>
      </c>
      <c r="Q487" s="215">
        <v>46.97</v>
      </c>
      <c r="R487" s="246">
        <f>MIN(Q487:Q493)</f>
        <v>22.27</v>
      </c>
      <c r="S487" s="202">
        <v>22.26</v>
      </c>
      <c r="T487" s="246">
        <f>SUM(S487:S493)</f>
        <v>155.1</v>
      </c>
      <c r="U487" s="242" t="str">
        <f>IF(T487&gt;=$U$1+40,"Yes","No")</f>
        <v>Yes</v>
      </c>
      <c r="V487" s="251" t="s">
        <v>2458</v>
      </c>
      <c r="W487" s="242">
        <v>20.64</v>
      </c>
      <c r="X487" s="242">
        <v>5.63</v>
      </c>
      <c r="Y487" s="231" t="s">
        <v>2448</v>
      </c>
      <c r="Z487" s="242">
        <v>40.17</v>
      </c>
      <c r="AA487" s="231" t="s">
        <v>2862</v>
      </c>
      <c r="AB487" s="243">
        <v>88.66</v>
      </c>
      <c r="AC487" s="242">
        <v>0</v>
      </c>
    </row>
    <row r="488" spans="1:29" x14ac:dyDescent="0.3">
      <c r="A488" s="219"/>
      <c r="B488" s="169" t="s">
        <v>1503</v>
      </c>
      <c r="C488" s="184" t="s">
        <v>2412</v>
      </c>
      <c r="D488" s="184" t="s">
        <v>904</v>
      </c>
      <c r="E488" s="184" t="s">
        <v>905</v>
      </c>
      <c r="F488" s="219"/>
      <c r="G488" s="174">
        <v>45160.587500000001</v>
      </c>
      <c r="H488" s="219"/>
      <c r="I488" s="169" t="s">
        <v>1810</v>
      </c>
      <c r="J488" s="169" t="s">
        <v>1812</v>
      </c>
      <c r="K488" s="184" t="s">
        <v>2429</v>
      </c>
      <c r="L488" s="174">
        <v>45161.543749999997</v>
      </c>
      <c r="M488" s="171">
        <v>45161</v>
      </c>
      <c r="N488" s="177">
        <v>0.54374999999708962</v>
      </c>
      <c r="O488" s="169" t="s">
        <v>1811</v>
      </c>
      <c r="P488" s="208">
        <f>'2023 Thawed mass'!E367</f>
        <v>163.99</v>
      </c>
      <c r="Q488" s="214">
        <v>30.73</v>
      </c>
      <c r="R488" s="247"/>
      <c r="S488" s="202">
        <v>22.26</v>
      </c>
      <c r="T488" s="247"/>
      <c r="U488" s="219"/>
      <c r="V488" s="252"/>
      <c r="W488" s="219"/>
      <c r="X488" s="219"/>
      <c r="Y488" s="219"/>
      <c r="Z488" s="219"/>
      <c r="AA488" s="219"/>
      <c r="AB488" s="219"/>
      <c r="AC488" s="219"/>
    </row>
    <row r="489" spans="1:29" x14ac:dyDescent="0.3">
      <c r="A489" s="219"/>
      <c r="B489" s="169" t="s">
        <v>1503</v>
      </c>
      <c r="C489" s="184" t="s">
        <v>2412</v>
      </c>
      <c r="D489" s="184" t="s">
        <v>904</v>
      </c>
      <c r="E489" s="184" t="s">
        <v>905</v>
      </c>
      <c r="F489" s="219"/>
      <c r="G489" s="174">
        <v>45160.587500000001</v>
      </c>
      <c r="H489" s="219"/>
      <c r="I489" s="169" t="s">
        <v>1813</v>
      </c>
      <c r="J489" s="169" t="s">
        <v>1815</v>
      </c>
      <c r="K489" s="184" t="s">
        <v>2429</v>
      </c>
      <c r="L489" s="174">
        <v>45161.613888888889</v>
      </c>
      <c r="M489" s="171">
        <v>45161</v>
      </c>
      <c r="N489" s="177">
        <v>0.61388888888905058</v>
      </c>
      <c r="O489" s="169" t="s">
        <v>1814</v>
      </c>
      <c r="P489" s="208">
        <f>'2023 Thawed mass'!E368</f>
        <v>129.16999999999999</v>
      </c>
      <c r="Q489" s="214">
        <v>22.27</v>
      </c>
      <c r="R489" s="247"/>
      <c r="S489" s="202">
        <v>21.7</v>
      </c>
      <c r="T489" s="247"/>
      <c r="U489" s="219"/>
      <c r="V489" s="252"/>
      <c r="W489" s="219"/>
      <c r="X489" s="219"/>
      <c r="Y489" s="219"/>
      <c r="Z489" s="219"/>
      <c r="AA489" s="219"/>
      <c r="AB489" s="219"/>
      <c r="AC489" s="219"/>
    </row>
    <row r="490" spans="1:29" x14ac:dyDescent="0.3">
      <c r="A490" s="219"/>
      <c r="B490" s="169" t="s">
        <v>1503</v>
      </c>
      <c r="C490" s="184" t="s">
        <v>2412</v>
      </c>
      <c r="D490" s="184" t="s">
        <v>904</v>
      </c>
      <c r="E490" s="184" t="s">
        <v>905</v>
      </c>
      <c r="F490" s="219"/>
      <c r="G490" s="174">
        <v>45160.587500000001</v>
      </c>
      <c r="H490" s="219"/>
      <c r="I490" s="169" t="s">
        <v>1816</v>
      </c>
      <c r="J490" s="169" t="s">
        <v>1818</v>
      </c>
      <c r="K490" s="184" t="s">
        <v>2429</v>
      </c>
      <c r="L490" s="174">
        <v>45161.424305555556</v>
      </c>
      <c r="M490" s="171">
        <v>45161</v>
      </c>
      <c r="N490" s="177">
        <v>0.42430555555620231</v>
      </c>
      <c r="O490" s="169" t="s">
        <v>1817</v>
      </c>
      <c r="P490" s="208">
        <f>'2023 Thawed mass'!E369</f>
        <v>190.11</v>
      </c>
      <c r="Q490" s="214">
        <v>48.96</v>
      </c>
      <c r="R490" s="247"/>
      <c r="S490" s="202">
        <v>22.02</v>
      </c>
      <c r="T490" s="247"/>
      <c r="U490" s="219"/>
      <c r="V490" s="252"/>
      <c r="W490" s="219"/>
      <c r="X490" s="219"/>
      <c r="Y490" s="219"/>
      <c r="Z490" s="219"/>
      <c r="AA490" s="219"/>
      <c r="AB490" s="219"/>
      <c r="AC490" s="219"/>
    </row>
    <row r="491" spans="1:29" x14ac:dyDescent="0.3">
      <c r="A491" s="219"/>
      <c r="B491" s="169" t="s">
        <v>1503</v>
      </c>
      <c r="C491" s="184" t="s">
        <v>2412</v>
      </c>
      <c r="D491" s="184" t="s">
        <v>904</v>
      </c>
      <c r="E491" s="184" t="s">
        <v>905</v>
      </c>
      <c r="F491" s="219"/>
      <c r="G491" s="174">
        <v>45160.587500000001</v>
      </c>
      <c r="H491" s="219"/>
      <c r="I491" s="169" t="s">
        <v>1819</v>
      </c>
      <c r="J491" s="169" t="s">
        <v>1821</v>
      </c>
      <c r="K491" s="184" t="s">
        <v>2429</v>
      </c>
      <c r="L491" s="174">
        <v>45161.446527777778</v>
      </c>
      <c r="M491" s="171">
        <v>45161</v>
      </c>
      <c r="N491" s="177">
        <v>0.44652777777810115</v>
      </c>
      <c r="O491" s="169" t="s">
        <v>1820</v>
      </c>
      <c r="P491" s="208">
        <f>'2023 Thawed mass'!E370</f>
        <v>127.53</v>
      </c>
      <c r="Q491" s="214">
        <v>23.09</v>
      </c>
      <c r="R491" s="247"/>
      <c r="S491" s="202">
        <v>22.63</v>
      </c>
      <c r="T491" s="247"/>
      <c r="U491" s="219"/>
      <c r="V491" s="252"/>
      <c r="W491" s="219"/>
      <c r="X491" s="219"/>
      <c r="Y491" s="219"/>
      <c r="Z491" s="219"/>
      <c r="AA491" s="219"/>
      <c r="AB491" s="219"/>
      <c r="AC491" s="219"/>
    </row>
    <row r="492" spans="1:29" x14ac:dyDescent="0.3">
      <c r="A492" s="219"/>
      <c r="B492" s="169" t="s">
        <v>1503</v>
      </c>
      <c r="C492" s="184" t="s">
        <v>2412</v>
      </c>
      <c r="D492" s="184" t="s">
        <v>904</v>
      </c>
      <c r="E492" s="184" t="s">
        <v>905</v>
      </c>
      <c r="F492" s="219"/>
      <c r="G492" s="174">
        <v>45160.587500000001</v>
      </c>
      <c r="H492" s="219"/>
      <c r="I492" s="169" t="s">
        <v>1822</v>
      </c>
      <c r="J492" s="169" t="s">
        <v>1824</v>
      </c>
      <c r="K492" s="184" t="s">
        <v>2429</v>
      </c>
      <c r="L492" s="174">
        <v>45161.474999999999</v>
      </c>
      <c r="M492" s="171">
        <v>45161</v>
      </c>
      <c r="N492" s="177">
        <v>0.47499999999854481</v>
      </c>
      <c r="O492" s="169" t="s">
        <v>1823</v>
      </c>
      <c r="P492" s="208">
        <f>'2023 Thawed mass'!E371</f>
        <v>157.51</v>
      </c>
      <c r="Q492" s="214">
        <v>27.71</v>
      </c>
      <c r="R492" s="247"/>
      <c r="S492" s="202">
        <v>22.16</v>
      </c>
      <c r="T492" s="247"/>
      <c r="U492" s="219"/>
      <c r="V492" s="252"/>
      <c r="W492" s="219"/>
      <c r="X492" s="219"/>
      <c r="Y492" s="219"/>
      <c r="Z492" s="219"/>
      <c r="AA492" s="219"/>
      <c r="AB492" s="219"/>
      <c r="AC492" s="219"/>
    </row>
    <row r="493" spans="1:29" x14ac:dyDescent="0.3">
      <c r="A493" s="219"/>
      <c r="B493" s="169" t="s">
        <v>1503</v>
      </c>
      <c r="C493" s="184" t="s">
        <v>2412</v>
      </c>
      <c r="D493" s="184" t="s">
        <v>904</v>
      </c>
      <c r="E493" s="184" t="s">
        <v>905</v>
      </c>
      <c r="F493" s="220"/>
      <c r="G493" s="174">
        <v>45160.587500000001</v>
      </c>
      <c r="H493" s="220"/>
      <c r="I493" s="169" t="s">
        <v>1825</v>
      </c>
      <c r="J493" s="169" t="s">
        <v>1827</v>
      </c>
      <c r="K493" s="184" t="s">
        <v>2429</v>
      </c>
      <c r="L493" s="174">
        <v>45161.474999999999</v>
      </c>
      <c r="M493" s="171">
        <v>45161</v>
      </c>
      <c r="N493" s="177">
        <v>0.47499999999854481</v>
      </c>
      <c r="O493" s="169" t="s">
        <v>1826</v>
      </c>
      <c r="P493" s="208">
        <f>'2023 Thawed mass'!E372</f>
        <v>209.08</v>
      </c>
      <c r="Q493" s="214">
        <v>56.63</v>
      </c>
      <c r="R493" s="247"/>
      <c r="S493" s="202">
        <v>22.07</v>
      </c>
      <c r="T493" s="247"/>
      <c r="U493" s="220"/>
      <c r="V493" s="253"/>
      <c r="W493" s="220"/>
      <c r="X493" s="220"/>
      <c r="Y493" s="220"/>
      <c r="Z493" s="220"/>
      <c r="AA493" s="220"/>
      <c r="AB493" s="220"/>
      <c r="AC493" s="220"/>
    </row>
    <row r="494" spans="1:29" x14ac:dyDescent="0.3">
      <c r="A494" s="267">
        <v>45</v>
      </c>
      <c r="B494" s="169" t="s">
        <v>1503</v>
      </c>
      <c r="C494" s="184" t="s">
        <v>2411</v>
      </c>
      <c r="D494" s="184" t="s">
        <v>922</v>
      </c>
      <c r="E494" s="184" t="s">
        <v>923</v>
      </c>
      <c r="F494" s="226" t="s">
        <v>1785</v>
      </c>
      <c r="G494" s="174">
        <v>45160.587500000001</v>
      </c>
      <c r="H494" s="226" t="str">
        <f>'2023 LDW fish'!R493</f>
        <v>L2368074-09</v>
      </c>
      <c r="I494" s="169" t="s">
        <v>1750</v>
      </c>
      <c r="J494" s="169" t="s">
        <v>1752</v>
      </c>
      <c r="K494" s="184" t="s">
        <v>2429</v>
      </c>
      <c r="L494" s="174">
        <v>45161.532638888886</v>
      </c>
      <c r="M494" s="171">
        <v>45161</v>
      </c>
      <c r="N494" s="177">
        <v>0.53263888888614019</v>
      </c>
      <c r="O494" s="169" t="s">
        <v>1786</v>
      </c>
      <c r="P494" s="208">
        <f>'2023 Thawed mass'!E373</f>
        <v>234.06</v>
      </c>
      <c r="Q494" s="215">
        <v>13.92</v>
      </c>
      <c r="R494" s="246">
        <f>MIN(Q494:Q507)</f>
        <v>5.12</v>
      </c>
      <c r="S494" s="202">
        <v>13.92</v>
      </c>
      <c r="T494" s="246">
        <f>SUM(S494:S507)</f>
        <v>202.99999999999997</v>
      </c>
      <c r="U494" s="242" t="str">
        <f>IF(T494&gt;=$U$1+40,"Yes","No")</f>
        <v>Yes</v>
      </c>
      <c r="V494" s="251" t="s">
        <v>2859</v>
      </c>
      <c r="W494" s="242">
        <v>20.03</v>
      </c>
      <c r="X494" s="242">
        <v>5.67</v>
      </c>
      <c r="Y494" s="242">
        <v>51.7</v>
      </c>
      <c r="Z494" s="231" t="s">
        <v>2863</v>
      </c>
      <c r="AA494" s="231" t="s">
        <v>2862</v>
      </c>
      <c r="AB494" s="243">
        <v>125.6</v>
      </c>
      <c r="AC494" s="242">
        <v>0</v>
      </c>
    </row>
    <row r="495" spans="1:29" x14ac:dyDescent="0.3">
      <c r="A495" s="219"/>
      <c r="B495" s="169" t="s">
        <v>1503</v>
      </c>
      <c r="C495" s="184" t="s">
        <v>2411</v>
      </c>
      <c r="D495" s="184" t="s">
        <v>922</v>
      </c>
      <c r="E495" s="184" t="s">
        <v>923</v>
      </c>
      <c r="F495" s="219"/>
      <c r="G495" s="174">
        <v>45160.587500000001</v>
      </c>
      <c r="H495" s="219"/>
      <c r="I495" s="169" t="s">
        <v>1753</v>
      </c>
      <c r="J495" s="169" t="s">
        <v>1755</v>
      </c>
      <c r="K495" s="184" t="s">
        <v>2429</v>
      </c>
      <c r="L495" s="174">
        <v>45161.543749999997</v>
      </c>
      <c r="M495" s="171">
        <v>45161</v>
      </c>
      <c r="N495" s="177">
        <v>0.54374999999708962</v>
      </c>
      <c r="O495" s="169" t="s">
        <v>1787</v>
      </c>
      <c r="P495" s="208">
        <f>'2023 Thawed mass'!E374</f>
        <v>157.78</v>
      </c>
      <c r="Q495" s="214">
        <v>5.12</v>
      </c>
      <c r="R495" s="247"/>
      <c r="S495" s="202">
        <v>5.12</v>
      </c>
      <c r="T495" s="247"/>
      <c r="U495" s="219"/>
      <c r="V495" s="252"/>
      <c r="W495" s="219"/>
      <c r="X495" s="219"/>
      <c r="Y495" s="219"/>
      <c r="Z495" s="219"/>
      <c r="AA495" s="219"/>
      <c r="AB495" s="219"/>
      <c r="AC495" s="219"/>
    </row>
    <row r="496" spans="1:29" x14ac:dyDescent="0.3">
      <c r="A496" s="219"/>
      <c r="B496" s="169" t="s">
        <v>1503</v>
      </c>
      <c r="C496" s="184" t="s">
        <v>2411</v>
      </c>
      <c r="D496" s="184" t="s">
        <v>922</v>
      </c>
      <c r="E496" s="184" t="s">
        <v>923</v>
      </c>
      <c r="F496" s="219"/>
      <c r="G496" s="174">
        <v>45160.587500000001</v>
      </c>
      <c r="H496" s="219"/>
      <c r="I496" s="169" t="s">
        <v>1756</v>
      </c>
      <c r="J496" s="169" t="s">
        <v>1758</v>
      </c>
      <c r="K496" s="184" t="s">
        <v>2429</v>
      </c>
      <c r="L496" s="174">
        <v>45161.630555555559</v>
      </c>
      <c r="M496" s="171">
        <v>45161</v>
      </c>
      <c r="N496" s="177">
        <v>0.63055555555911269</v>
      </c>
      <c r="O496" s="169" t="s">
        <v>1788</v>
      </c>
      <c r="P496" s="208">
        <f>'2023 Thawed mass'!E375</f>
        <v>217.09</v>
      </c>
      <c r="Q496" s="214">
        <v>15.2</v>
      </c>
      <c r="R496" s="247"/>
      <c r="S496" s="202">
        <v>15.2</v>
      </c>
      <c r="T496" s="247"/>
      <c r="U496" s="219"/>
      <c r="V496" s="252"/>
      <c r="W496" s="219"/>
      <c r="X496" s="219"/>
      <c r="Y496" s="219"/>
      <c r="Z496" s="219"/>
      <c r="AA496" s="219"/>
      <c r="AB496" s="219"/>
      <c r="AC496" s="219"/>
    </row>
    <row r="497" spans="1:29" x14ac:dyDescent="0.3">
      <c r="A497" s="219"/>
      <c r="B497" s="169" t="s">
        <v>1503</v>
      </c>
      <c r="C497" s="184" t="s">
        <v>2411</v>
      </c>
      <c r="D497" s="184" t="s">
        <v>922</v>
      </c>
      <c r="E497" s="184" t="s">
        <v>923</v>
      </c>
      <c r="F497" s="219"/>
      <c r="G497" s="174">
        <v>45160.587500000001</v>
      </c>
      <c r="H497" s="219"/>
      <c r="I497" s="169" t="s">
        <v>1759</v>
      </c>
      <c r="J497" s="169" t="s">
        <v>1761</v>
      </c>
      <c r="K497" s="184" t="s">
        <v>2429</v>
      </c>
      <c r="L497" s="174">
        <v>45161.354166666664</v>
      </c>
      <c r="M497" s="171">
        <v>45161</v>
      </c>
      <c r="N497" s="177">
        <v>0.35416666666424135</v>
      </c>
      <c r="O497" s="169" t="s">
        <v>1789</v>
      </c>
      <c r="P497" s="208">
        <f>'2023 Thawed mass'!E376</f>
        <v>184.26</v>
      </c>
      <c r="Q497" s="214">
        <v>20.440000000000001</v>
      </c>
      <c r="R497" s="247"/>
      <c r="S497" s="202">
        <v>20.440000000000001</v>
      </c>
      <c r="T497" s="247"/>
      <c r="U497" s="219"/>
      <c r="V497" s="252"/>
      <c r="W497" s="219"/>
      <c r="X497" s="219"/>
      <c r="Y497" s="219"/>
      <c r="Z497" s="219"/>
      <c r="AA497" s="219"/>
      <c r="AB497" s="219"/>
      <c r="AC497" s="219"/>
    </row>
    <row r="498" spans="1:29" x14ac:dyDescent="0.3">
      <c r="A498" s="219"/>
      <c r="B498" s="169" t="s">
        <v>1503</v>
      </c>
      <c r="C498" s="184" t="s">
        <v>2411</v>
      </c>
      <c r="D498" s="184" t="s">
        <v>922</v>
      </c>
      <c r="E498" s="184" t="s">
        <v>923</v>
      </c>
      <c r="F498" s="219"/>
      <c r="G498" s="174">
        <v>45160.587500000001</v>
      </c>
      <c r="H498" s="219"/>
      <c r="I498" s="169" t="s">
        <v>1762</v>
      </c>
      <c r="J498" s="169" t="s">
        <v>1764</v>
      </c>
      <c r="K498" s="184" t="s">
        <v>2429</v>
      </c>
      <c r="L498" s="174">
        <v>45161.474999999999</v>
      </c>
      <c r="M498" s="171">
        <v>45161</v>
      </c>
      <c r="N498" s="177">
        <v>0.47499999999854481</v>
      </c>
      <c r="O498" s="169" t="s">
        <v>1790</v>
      </c>
      <c r="P498" s="208">
        <f>'2023 Thawed mass'!E377</f>
        <v>129.5</v>
      </c>
      <c r="Q498" s="214">
        <v>8.15</v>
      </c>
      <c r="R498" s="247"/>
      <c r="S498" s="202">
        <v>8.15</v>
      </c>
      <c r="T498" s="247"/>
      <c r="U498" s="219"/>
      <c r="V498" s="252"/>
      <c r="W498" s="219"/>
      <c r="X498" s="219"/>
      <c r="Y498" s="219"/>
      <c r="Z498" s="219"/>
      <c r="AA498" s="219"/>
      <c r="AB498" s="219"/>
      <c r="AC498" s="219"/>
    </row>
    <row r="499" spans="1:29" x14ac:dyDescent="0.3">
      <c r="A499" s="219"/>
      <c r="B499" s="169" t="s">
        <v>1503</v>
      </c>
      <c r="C499" s="184" t="s">
        <v>2411</v>
      </c>
      <c r="D499" s="184" t="s">
        <v>922</v>
      </c>
      <c r="E499" s="184" t="s">
        <v>923</v>
      </c>
      <c r="F499" s="219"/>
      <c r="G499" s="174">
        <v>45160.587500000001</v>
      </c>
      <c r="H499" s="219"/>
      <c r="I499" s="169" t="s">
        <v>1768</v>
      </c>
      <c r="J499" s="169" t="s">
        <v>1770</v>
      </c>
      <c r="K499" s="184" t="s">
        <v>2429</v>
      </c>
      <c r="L499" s="174">
        <v>45162.521527777775</v>
      </c>
      <c r="M499" s="171">
        <v>45162</v>
      </c>
      <c r="N499" s="177">
        <v>0.52152777777519077</v>
      </c>
      <c r="O499" s="169" t="s">
        <v>1792</v>
      </c>
      <c r="P499" s="208">
        <f>'2023 Thawed mass'!E378</f>
        <v>162.51</v>
      </c>
      <c r="Q499" s="214">
        <v>10.53</v>
      </c>
      <c r="R499" s="247"/>
      <c r="S499" s="202">
        <v>10.53</v>
      </c>
      <c r="T499" s="247"/>
      <c r="U499" s="219"/>
      <c r="V499" s="252"/>
      <c r="W499" s="219"/>
      <c r="X499" s="219"/>
      <c r="Y499" s="219"/>
      <c r="Z499" s="219"/>
      <c r="AA499" s="219"/>
      <c r="AB499" s="219"/>
      <c r="AC499" s="219"/>
    </row>
    <row r="500" spans="1:29" x14ac:dyDescent="0.3">
      <c r="A500" s="219"/>
      <c r="B500" s="169" t="s">
        <v>1503</v>
      </c>
      <c r="C500" s="184" t="s">
        <v>2411</v>
      </c>
      <c r="D500" s="184" t="s">
        <v>922</v>
      </c>
      <c r="E500" s="184" t="s">
        <v>923</v>
      </c>
      <c r="F500" s="219"/>
      <c r="G500" s="174">
        <v>45160.587500000001</v>
      </c>
      <c r="H500" s="219"/>
      <c r="I500" s="169" t="s">
        <v>1771</v>
      </c>
      <c r="J500" s="169" t="s">
        <v>1773</v>
      </c>
      <c r="K500" s="184" t="s">
        <v>2429</v>
      </c>
      <c r="L500" s="174">
        <v>45162.53125</v>
      </c>
      <c r="M500" s="171">
        <v>45162</v>
      </c>
      <c r="N500" s="177">
        <v>0.53125</v>
      </c>
      <c r="O500" s="169" t="s">
        <v>1793</v>
      </c>
      <c r="P500" s="208">
        <f>'2023 Thawed mass'!E379</f>
        <v>185.16</v>
      </c>
      <c r="Q500" s="214">
        <v>14.89</v>
      </c>
      <c r="R500" s="247"/>
      <c r="S500" s="202">
        <v>14.89</v>
      </c>
      <c r="T500" s="247"/>
      <c r="U500" s="219"/>
      <c r="V500" s="252"/>
      <c r="W500" s="219"/>
      <c r="X500" s="219"/>
      <c r="Y500" s="219"/>
      <c r="Z500" s="219"/>
      <c r="AA500" s="219"/>
      <c r="AB500" s="219"/>
      <c r="AC500" s="219"/>
    </row>
    <row r="501" spans="1:29" x14ac:dyDescent="0.3">
      <c r="A501" s="219"/>
      <c r="B501" s="169" t="s">
        <v>1503</v>
      </c>
      <c r="C501" s="184" t="s">
        <v>2412</v>
      </c>
      <c r="D501" s="184" t="s">
        <v>922</v>
      </c>
      <c r="E501" s="184" t="s">
        <v>923</v>
      </c>
      <c r="F501" s="219"/>
      <c r="G501" s="174">
        <v>45160.587500000001</v>
      </c>
      <c r="H501" s="219"/>
      <c r="I501" s="169" t="s">
        <v>1807</v>
      </c>
      <c r="J501" s="169" t="s">
        <v>1809</v>
      </c>
      <c r="K501" s="184" t="s">
        <v>2429</v>
      </c>
      <c r="L501" s="174">
        <v>45160.587500000001</v>
      </c>
      <c r="M501" s="171">
        <v>45160</v>
      </c>
      <c r="N501" s="177">
        <v>0.58750000000145519</v>
      </c>
      <c r="O501" s="169" t="s">
        <v>1840</v>
      </c>
      <c r="P501" s="208">
        <f>'2023 Thawed mass'!E380</f>
        <v>134.79</v>
      </c>
      <c r="Q501" s="214">
        <v>18.14</v>
      </c>
      <c r="R501" s="247"/>
      <c r="S501" s="202">
        <v>18.14</v>
      </c>
      <c r="T501" s="247"/>
      <c r="U501" s="219"/>
      <c r="V501" s="252"/>
      <c r="W501" s="219"/>
      <c r="X501" s="219"/>
      <c r="Y501" s="219"/>
      <c r="Z501" s="219"/>
      <c r="AA501" s="219"/>
      <c r="AB501" s="219"/>
      <c r="AC501" s="219"/>
    </row>
    <row r="502" spans="1:29" x14ac:dyDescent="0.3">
      <c r="A502" s="219"/>
      <c r="B502" s="169" t="s">
        <v>1503</v>
      </c>
      <c r="C502" s="184" t="s">
        <v>2412</v>
      </c>
      <c r="D502" s="184" t="s">
        <v>922</v>
      </c>
      <c r="E502" s="184" t="s">
        <v>923</v>
      </c>
      <c r="F502" s="219"/>
      <c r="G502" s="174">
        <v>45160.587500000001</v>
      </c>
      <c r="H502" s="219"/>
      <c r="I502" s="169" t="s">
        <v>1810</v>
      </c>
      <c r="J502" s="169" t="s">
        <v>1812</v>
      </c>
      <c r="K502" s="184" t="s">
        <v>2429</v>
      </c>
      <c r="L502" s="174">
        <v>45161.543749999997</v>
      </c>
      <c r="M502" s="171">
        <v>45161</v>
      </c>
      <c r="N502" s="177">
        <v>0.54374999999708962</v>
      </c>
      <c r="O502" s="169" t="s">
        <v>1841</v>
      </c>
      <c r="P502" s="208">
        <f>'2023 Thawed mass'!E381</f>
        <v>163.99</v>
      </c>
      <c r="Q502" s="214">
        <v>22.63</v>
      </c>
      <c r="R502" s="247"/>
      <c r="S502" s="202">
        <v>22.63</v>
      </c>
      <c r="T502" s="247"/>
      <c r="U502" s="219"/>
      <c r="V502" s="252"/>
      <c r="W502" s="219"/>
      <c r="X502" s="219"/>
      <c r="Y502" s="219"/>
      <c r="Z502" s="219"/>
      <c r="AA502" s="219"/>
      <c r="AB502" s="219"/>
      <c r="AC502" s="219"/>
    </row>
    <row r="503" spans="1:29" x14ac:dyDescent="0.3">
      <c r="A503" s="219"/>
      <c r="B503" s="169" t="s">
        <v>1503</v>
      </c>
      <c r="C503" s="184" t="s">
        <v>2412</v>
      </c>
      <c r="D503" s="184" t="s">
        <v>922</v>
      </c>
      <c r="E503" s="184" t="s">
        <v>923</v>
      </c>
      <c r="F503" s="219"/>
      <c r="G503" s="174">
        <v>45160.587500000001</v>
      </c>
      <c r="H503" s="219"/>
      <c r="I503" s="169" t="s">
        <v>1813</v>
      </c>
      <c r="J503" s="169" t="s">
        <v>1815</v>
      </c>
      <c r="K503" s="184" t="s">
        <v>2429</v>
      </c>
      <c r="L503" s="174">
        <v>45161.613888888889</v>
      </c>
      <c r="M503" s="171">
        <v>45161</v>
      </c>
      <c r="N503" s="177">
        <v>0.61388888888905058</v>
      </c>
      <c r="O503" s="169" t="s">
        <v>1842</v>
      </c>
      <c r="P503" s="208">
        <f>'2023 Thawed mass'!E382</f>
        <v>129.16999999999999</v>
      </c>
      <c r="Q503" s="214">
        <v>13.26</v>
      </c>
      <c r="R503" s="247"/>
      <c r="S503" s="202">
        <v>13.26</v>
      </c>
      <c r="T503" s="247"/>
      <c r="U503" s="219"/>
      <c r="V503" s="252"/>
      <c r="W503" s="219"/>
      <c r="X503" s="219"/>
      <c r="Y503" s="219"/>
      <c r="Z503" s="219"/>
      <c r="AA503" s="219"/>
      <c r="AB503" s="219"/>
      <c r="AC503" s="219"/>
    </row>
    <row r="504" spans="1:29" x14ac:dyDescent="0.3">
      <c r="A504" s="219"/>
      <c r="B504" s="169" t="s">
        <v>1503</v>
      </c>
      <c r="C504" s="184" t="s">
        <v>2412</v>
      </c>
      <c r="D504" s="184" t="s">
        <v>922</v>
      </c>
      <c r="E504" s="184" t="s">
        <v>923</v>
      </c>
      <c r="F504" s="219"/>
      <c r="G504" s="174">
        <v>45160.587500000001</v>
      </c>
      <c r="H504" s="219"/>
      <c r="I504" s="169" t="s">
        <v>1816</v>
      </c>
      <c r="J504" s="169" t="s">
        <v>1818</v>
      </c>
      <c r="K504" s="184" t="s">
        <v>2429</v>
      </c>
      <c r="L504" s="174">
        <v>45161.424305555556</v>
      </c>
      <c r="M504" s="171">
        <v>45161</v>
      </c>
      <c r="N504" s="177">
        <v>0.42430555555620231</v>
      </c>
      <c r="O504" s="169" t="s">
        <v>1843</v>
      </c>
      <c r="P504" s="208">
        <f>'2023 Thawed mass'!E383</f>
        <v>190.11</v>
      </c>
      <c r="Q504" s="214">
        <v>18.809999999999999</v>
      </c>
      <c r="R504" s="247"/>
      <c r="S504" s="202">
        <v>18.809999999999999</v>
      </c>
      <c r="T504" s="247"/>
      <c r="U504" s="219"/>
      <c r="V504" s="252"/>
      <c r="W504" s="219"/>
      <c r="X504" s="219"/>
      <c r="Y504" s="219"/>
      <c r="Z504" s="219"/>
      <c r="AA504" s="219"/>
      <c r="AB504" s="219"/>
      <c r="AC504" s="219"/>
    </row>
    <row r="505" spans="1:29" x14ac:dyDescent="0.3">
      <c r="A505" s="219"/>
      <c r="B505" s="169" t="s">
        <v>1503</v>
      </c>
      <c r="C505" s="184" t="s">
        <v>2412</v>
      </c>
      <c r="D505" s="184" t="s">
        <v>922</v>
      </c>
      <c r="E505" s="184" t="s">
        <v>923</v>
      </c>
      <c r="F505" s="219"/>
      <c r="G505" s="174">
        <v>45160.587500000001</v>
      </c>
      <c r="H505" s="219"/>
      <c r="I505" s="169" t="s">
        <v>1819</v>
      </c>
      <c r="J505" s="169" t="s">
        <v>1821</v>
      </c>
      <c r="K505" s="184" t="s">
        <v>2429</v>
      </c>
      <c r="L505" s="174">
        <v>45161.446527777778</v>
      </c>
      <c r="M505" s="171">
        <v>45161</v>
      </c>
      <c r="N505" s="177">
        <v>0.44652777777810115</v>
      </c>
      <c r="O505" s="169" t="s">
        <v>1844</v>
      </c>
      <c r="P505" s="208">
        <f>'2023 Thawed mass'!E384</f>
        <v>127.53</v>
      </c>
      <c r="Q505" s="214">
        <v>14.61</v>
      </c>
      <c r="R505" s="247"/>
      <c r="S505" s="202">
        <v>14.61</v>
      </c>
      <c r="T505" s="247"/>
      <c r="U505" s="219"/>
      <c r="V505" s="252"/>
      <c r="W505" s="219"/>
      <c r="X505" s="219"/>
      <c r="Y505" s="219"/>
      <c r="Z505" s="219"/>
      <c r="AA505" s="219"/>
      <c r="AB505" s="219"/>
      <c r="AC505" s="219"/>
    </row>
    <row r="506" spans="1:29" x14ac:dyDescent="0.3">
      <c r="A506" s="219"/>
      <c r="B506" s="169" t="s">
        <v>1503</v>
      </c>
      <c r="C506" s="184" t="s">
        <v>2412</v>
      </c>
      <c r="D506" s="184" t="s">
        <v>922</v>
      </c>
      <c r="E506" s="184" t="s">
        <v>923</v>
      </c>
      <c r="F506" s="219"/>
      <c r="G506" s="174">
        <v>45160.587500000001</v>
      </c>
      <c r="H506" s="219"/>
      <c r="I506" s="169" t="s">
        <v>1822</v>
      </c>
      <c r="J506" s="169" t="s">
        <v>1824</v>
      </c>
      <c r="K506" s="184" t="s">
        <v>2429</v>
      </c>
      <c r="L506" s="174">
        <v>45161.474999999999</v>
      </c>
      <c r="M506" s="171">
        <v>45161</v>
      </c>
      <c r="N506" s="177">
        <v>0.47499999999854481</v>
      </c>
      <c r="O506" s="169" t="s">
        <v>1845</v>
      </c>
      <c r="P506" s="208">
        <f>'2023 Thawed mass'!E385</f>
        <v>157.51</v>
      </c>
      <c r="Q506" s="214">
        <v>5.73</v>
      </c>
      <c r="R506" s="247"/>
      <c r="S506" s="202">
        <v>5.73</v>
      </c>
      <c r="T506" s="247"/>
      <c r="U506" s="219"/>
      <c r="V506" s="252"/>
      <c r="W506" s="219"/>
      <c r="X506" s="219"/>
      <c r="Y506" s="219"/>
      <c r="Z506" s="219"/>
      <c r="AA506" s="219"/>
      <c r="AB506" s="219"/>
      <c r="AC506" s="219"/>
    </row>
    <row r="507" spans="1:29" x14ac:dyDescent="0.3">
      <c r="A507" s="219"/>
      <c r="B507" s="169" t="s">
        <v>1503</v>
      </c>
      <c r="C507" s="184" t="s">
        <v>2412</v>
      </c>
      <c r="D507" s="184" t="s">
        <v>922</v>
      </c>
      <c r="E507" s="184" t="s">
        <v>923</v>
      </c>
      <c r="F507" s="220"/>
      <c r="G507" s="174">
        <v>45160.587500000001</v>
      </c>
      <c r="H507" s="220"/>
      <c r="I507" s="169" t="s">
        <v>1825</v>
      </c>
      <c r="J507" s="169" t="s">
        <v>1827</v>
      </c>
      <c r="K507" s="184" t="s">
        <v>2429</v>
      </c>
      <c r="L507" s="174">
        <v>45161.474999999999</v>
      </c>
      <c r="M507" s="171">
        <v>45161</v>
      </c>
      <c r="N507" s="177">
        <v>0.47499999999854481</v>
      </c>
      <c r="O507" s="169" t="s">
        <v>1846</v>
      </c>
      <c r="P507" s="208">
        <f>'2023 Thawed mass'!E386</f>
        <v>209.08</v>
      </c>
      <c r="Q507" s="214">
        <v>21.57</v>
      </c>
      <c r="R507" s="247"/>
      <c r="S507" s="202">
        <v>21.57</v>
      </c>
      <c r="T507" s="247"/>
      <c r="U507" s="220"/>
      <c r="V507" s="253"/>
      <c r="W507" s="220"/>
      <c r="X507" s="220"/>
      <c r="Y507" s="220"/>
      <c r="Z507" s="220"/>
      <c r="AA507" s="220"/>
      <c r="AB507" s="220"/>
      <c r="AC507" s="220"/>
    </row>
    <row r="508" spans="1:29" x14ac:dyDescent="0.3">
      <c r="A508" s="267">
        <v>46</v>
      </c>
      <c r="B508" s="169" t="s">
        <v>1503</v>
      </c>
      <c r="C508" s="182" t="s">
        <v>2403</v>
      </c>
      <c r="D508" s="182" t="s">
        <v>904</v>
      </c>
      <c r="E508" s="182" t="s">
        <v>905</v>
      </c>
      <c r="F508" s="227" t="s">
        <v>1504</v>
      </c>
      <c r="G508" s="174">
        <v>45160.472916666666</v>
      </c>
      <c r="H508" s="227" t="str">
        <f>'2023 LDW fish'!R507</f>
        <v>L2368074-10</v>
      </c>
      <c r="I508" s="169" t="s">
        <v>1505</v>
      </c>
      <c r="J508" s="169" t="s">
        <v>1507</v>
      </c>
      <c r="K508" s="182" t="s">
        <v>2429</v>
      </c>
      <c r="L508" s="174">
        <v>45160.481249999997</v>
      </c>
      <c r="M508" s="171">
        <v>45160</v>
      </c>
      <c r="N508" s="177">
        <v>0.48124999999708962</v>
      </c>
      <c r="O508" s="169" t="s">
        <v>1506</v>
      </c>
      <c r="P508" s="208">
        <f>'2023 Thawed mass'!E387</f>
        <v>142.88</v>
      </c>
      <c r="Q508" s="215">
        <v>32.47</v>
      </c>
      <c r="R508" s="246">
        <f>MIN(Q508:Q514)</f>
        <v>16.86</v>
      </c>
      <c r="S508" s="202">
        <v>17.149999999999999</v>
      </c>
      <c r="T508" s="246">
        <f>SUM(S508:S514)</f>
        <v>117.07000000000001</v>
      </c>
      <c r="U508" s="242" t="str">
        <f>IF(T508&gt;=$U$1,"Yes","No")</f>
        <v>Yes</v>
      </c>
      <c r="V508" s="231"/>
      <c r="W508" s="242">
        <v>20.25</v>
      </c>
      <c r="X508" s="242">
        <v>5.14</v>
      </c>
      <c r="Y508" s="231" t="s">
        <v>2448</v>
      </c>
      <c r="Z508" s="242">
        <v>40.11</v>
      </c>
      <c r="AA508" s="242">
        <v>51.57</v>
      </c>
      <c r="AB508" s="243" t="s">
        <v>2448</v>
      </c>
      <c r="AC508" s="242">
        <v>0</v>
      </c>
    </row>
    <row r="509" spans="1:29" x14ac:dyDescent="0.3">
      <c r="A509" s="219"/>
      <c r="B509" s="169" t="s">
        <v>1503</v>
      </c>
      <c r="C509" s="182" t="s">
        <v>2403</v>
      </c>
      <c r="D509" s="182" t="s">
        <v>904</v>
      </c>
      <c r="E509" s="182" t="s">
        <v>905</v>
      </c>
      <c r="F509" s="219"/>
      <c r="G509" s="174">
        <v>45160.472916666666</v>
      </c>
      <c r="H509" s="219"/>
      <c r="I509" s="169" t="s">
        <v>1508</v>
      </c>
      <c r="J509" s="169" t="s">
        <v>1510</v>
      </c>
      <c r="K509" s="182" t="s">
        <v>2429</v>
      </c>
      <c r="L509" s="174">
        <v>45160.489583333336</v>
      </c>
      <c r="M509" s="171">
        <v>45160</v>
      </c>
      <c r="N509" s="177">
        <v>0.48958333333575865</v>
      </c>
      <c r="O509" s="169" t="s">
        <v>1509</v>
      </c>
      <c r="P509" s="208">
        <f>'2023 Thawed mass'!E388</f>
        <v>179.09</v>
      </c>
      <c r="Q509" s="215">
        <v>41.93</v>
      </c>
      <c r="R509" s="247"/>
      <c r="S509" s="202">
        <v>17.13</v>
      </c>
      <c r="T509" s="247"/>
      <c r="U509" s="219"/>
      <c r="V509" s="219"/>
      <c r="W509" s="219"/>
      <c r="X509" s="219"/>
      <c r="Y509" s="219"/>
      <c r="Z509" s="219"/>
      <c r="AA509" s="219"/>
      <c r="AB509" s="219"/>
      <c r="AC509" s="219"/>
    </row>
    <row r="510" spans="1:29" x14ac:dyDescent="0.3">
      <c r="A510" s="219"/>
      <c r="B510" s="169" t="s">
        <v>1503</v>
      </c>
      <c r="C510" s="182" t="s">
        <v>2403</v>
      </c>
      <c r="D510" s="182" t="s">
        <v>904</v>
      </c>
      <c r="E510" s="182" t="s">
        <v>905</v>
      </c>
      <c r="F510" s="219"/>
      <c r="G510" s="174">
        <v>45160.472916666666</v>
      </c>
      <c r="H510" s="219"/>
      <c r="I510" s="169" t="s">
        <v>1511</v>
      </c>
      <c r="J510" s="169" t="s">
        <v>1513</v>
      </c>
      <c r="K510" s="182" t="s">
        <v>2429</v>
      </c>
      <c r="L510" s="174">
        <v>45160.615972222222</v>
      </c>
      <c r="M510" s="171">
        <v>45160</v>
      </c>
      <c r="N510" s="177">
        <v>0.61597222222189885</v>
      </c>
      <c r="O510" s="169" t="s">
        <v>1512</v>
      </c>
      <c r="P510" s="208">
        <f>'2023 Thawed mass'!E389</f>
        <v>138.69999999999999</v>
      </c>
      <c r="Q510" s="215">
        <v>41.24</v>
      </c>
      <c r="R510" s="247"/>
      <c r="S510" s="202">
        <v>16.940000000000001</v>
      </c>
      <c r="T510" s="247"/>
      <c r="U510" s="219"/>
      <c r="V510" s="219"/>
      <c r="W510" s="219"/>
      <c r="X510" s="219"/>
      <c r="Y510" s="219"/>
      <c r="Z510" s="219"/>
      <c r="AA510" s="219"/>
      <c r="AB510" s="219"/>
      <c r="AC510" s="219"/>
    </row>
    <row r="511" spans="1:29" x14ac:dyDescent="0.3">
      <c r="A511" s="219"/>
      <c r="B511" s="169" t="s">
        <v>1503</v>
      </c>
      <c r="C511" s="182" t="s">
        <v>2403</v>
      </c>
      <c r="D511" s="182" t="s">
        <v>904</v>
      </c>
      <c r="E511" s="182" t="s">
        <v>905</v>
      </c>
      <c r="F511" s="219"/>
      <c r="G511" s="174">
        <v>45160.472916666666</v>
      </c>
      <c r="H511" s="219"/>
      <c r="I511" s="169" t="s">
        <v>1521</v>
      </c>
      <c r="J511" s="169" t="s">
        <v>1523</v>
      </c>
      <c r="K511" s="182" t="s">
        <v>2429</v>
      </c>
      <c r="L511" s="174">
        <v>45160.472916666666</v>
      </c>
      <c r="M511" s="171">
        <v>45160</v>
      </c>
      <c r="N511" s="177">
        <v>0.47291666666569654</v>
      </c>
      <c r="O511" s="169" t="s">
        <v>1522</v>
      </c>
      <c r="P511" s="208">
        <f>'2023 Thawed mass'!E390</f>
        <v>131.43</v>
      </c>
      <c r="Q511" s="215">
        <v>27.81</v>
      </c>
      <c r="R511" s="247"/>
      <c r="S511" s="202">
        <v>17.309999999999999</v>
      </c>
      <c r="T511" s="247"/>
      <c r="U511" s="219"/>
      <c r="V511" s="219"/>
      <c r="W511" s="219"/>
      <c r="X511" s="219"/>
      <c r="Y511" s="219"/>
      <c r="Z511" s="219"/>
      <c r="AA511" s="219"/>
      <c r="AB511" s="219"/>
      <c r="AC511" s="219"/>
    </row>
    <row r="512" spans="1:29" x14ac:dyDescent="0.3">
      <c r="A512" s="219"/>
      <c r="B512" s="169" t="s">
        <v>1503</v>
      </c>
      <c r="C512" s="182" t="s">
        <v>2403</v>
      </c>
      <c r="D512" s="182" t="s">
        <v>904</v>
      </c>
      <c r="E512" s="182" t="s">
        <v>905</v>
      </c>
      <c r="F512" s="219"/>
      <c r="G512" s="174">
        <v>45160.472916666666</v>
      </c>
      <c r="H512" s="219"/>
      <c r="I512" s="169" t="s">
        <v>1536</v>
      </c>
      <c r="J512" s="169" t="s">
        <v>1538</v>
      </c>
      <c r="K512" s="182" t="s">
        <v>2429</v>
      </c>
      <c r="L512" s="174">
        <v>45162.49722222222</v>
      </c>
      <c r="M512" s="171">
        <v>45162</v>
      </c>
      <c r="N512" s="177">
        <v>0.49722222222044365</v>
      </c>
      <c r="O512" s="169" t="s">
        <v>1537</v>
      </c>
      <c r="P512" s="208">
        <f>'2023 Thawed mass'!E391</f>
        <v>161.5</v>
      </c>
      <c r="Q512" s="215">
        <v>40.520000000000003</v>
      </c>
      <c r="R512" s="247"/>
      <c r="S512" s="202">
        <v>17.059999999999999</v>
      </c>
      <c r="T512" s="247"/>
      <c r="U512" s="219"/>
      <c r="V512" s="219"/>
      <c r="W512" s="219"/>
      <c r="X512" s="219"/>
      <c r="Y512" s="219"/>
      <c r="Z512" s="219"/>
      <c r="AA512" s="219"/>
      <c r="AB512" s="219"/>
      <c r="AC512" s="219"/>
    </row>
    <row r="513" spans="1:29" x14ac:dyDescent="0.3">
      <c r="A513" s="219"/>
      <c r="B513" s="169" t="s">
        <v>1503</v>
      </c>
      <c r="C513" s="182" t="s">
        <v>2403</v>
      </c>
      <c r="D513" s="182" t="s">
        <v>904</v>
      </c>
      <c r="E513" s="182" t="s">
        <v>905</v>
      </c>
      <c r="F513" s="219"/>
      <c r="G513" s="174">
        <v>45160.472916666666</v>
      </c>
      <c r="H513" s="219"/>
      <c r="I513" s="169" t="s">
        <v>1542</v>
      </c>
      <c r="J513" s="169" t="s">
        <v>1544</v>
      </c>
      <c r="K513" s="182" t="s">
        <v>2429</v>
      </c>
      <c r="L513" s="174">
        <v>45162.418055555558</v>
      </c>
      <c r="M513" s="171">
        <v>45162</v>
      </c>
      <c r="N513" s="177">
        <v>0.4180555555576575</v>
      </c>
      <c r="O513" s="169" t="s">
        <v>1543</v>
      </c>
      <c r="P513" s="208">
        <f>'2023 Thawed mass'!E392</f>
        <v>115.62</v>
      </c>
      <c r="Q513" s="215">
        <v>30.12</v>
      </c>
      <c r="R513" s="247"/>
      <c r="S513" s="202">
        <v>16.98</v>
      </c>
      <c r="T513" s="247"/>
      <c r="U513" s="219"/>
      <c r="V513" s="219"/>
      <c r="W513" s="219"/>
      <c r="X513" s="219"/>
      <c r="Y513" s="219"/>
      <c r="Z513" s="219"/>
      <c r="AA513" s="219"/>
      <c r="AB513" s="219"/>
      <c r="AC513" s="219"/>
    </row>
    <row r="514" spans="1:29" x14ac:dyDescent="0.3">
      <c r="A514" s="219"/>
      <c r="B514" s="169" t="s">
        <v>1503</v>
      </c>
      <c r="C514" s="182" t="s">
        <v>2403</v>
      </c>
      <c r="D514" s="182" t="s">
        <v>904</v>
      </c>
      <c r="E514" s="182" t="s">
        <v>905</v>
      </c>
      <c r="F514" s="220"/>
      <c r="G514" s="174">
        <v>45160.472916666666</v>
      </c>
      <c r="H514" s="220"/>
      <c r="I514" s="169" t="s">
        <v>1545</v>
      </c>
      <c r="J514" s="169" t="s">
        <v>1547</v>
      </c>
      <c r="K514" s="182" t="s">
        <v>2429</v>
      </c>
      <c r="L514" s="174">
        <v>45162.48333333333</v>
      </c>
      <c r="M514" s="171">
        <v>45162</v>
      </c>
      <c r="N514" s="177">
        <v>0.48333333332993789</v>
      </c>
      <c r="O514" s="169" t="s">
        <v>1546</v>
      </c>
      <c r="P514" s="208">
        <f>'2023 Thawed mass'!E393</f>
        <v>104.83</v>
      </c>
      <c r="Q514" s="215">
        <v>16.86</v>
      </c>
      <c r="R514" s="247"/>
      <c r="S514" s="202">
        <v>14.5</v>
      </c>
      <c r="T514" s="247"/>
      <c r="U514" s="220"/>
      <c r="V514" s="220"/>
      <c r="W514" s="220"/>
      <c r="X514" s="220"/>
      <c r="Y514" s="220"/>
      <c r="Z514" s="220"/>
      <c r="AA514" s="220"/>
      <c r="AB514" s="220"/>
      <c r="AC514" s="220"/>
    </row>
    <row r="515" spans="1:29" x14ac:dyDescent="0.3">
      <c r="A515" s="267">
        <v>47</v>
      </c>
      <c r="B515" s="169" t="s">
        <v>1503</v>
      </c>
      <c r="C515" s="182" t="s">
        <v>2404</v>
      </c>
      <c r="D515" s="182" t="s">
        <v>904</v>
      </c>
      <c r="E515" s="182" t="s">
        <v>905</v>
      </c>
      <c r="F515" s="227" t="s">
        <v>1564</v>
      </c>
      <c r="G515" s="174">
        <v>45159.444444444445</v>
      </c>
      <c r="H515" s="227" t="str">
        <f>'2023 LDW fish'!R514</f>
        <v>L2368074-11</v>
      </c>
      <c r="I515" s="169" t="s">
        <v>1565</v>
      </c>
      <c r="J515" s="169" t="s">
        <v>1567</v>
      </c>
      <c r="K515" s="182" t="s">
        <v>2429</v>
      </c>
      <c r="L515" s="174">
        <v>45159.444444444445</v>
      </c>
      <c r="M515" s="171">
        <v>45159</v>
      </c>
      <c r="N515" s="177">
        <v>0.44444444444525288</v>
      </c>
      <c r="O515" s="169" t="s">
        <v>1566</v>
      </c>
      <c r="P515" s="208">
        <f>'2023 Thawed mass'!E394</f>
        <v>96.43</v>
      </c>
      <c r="Q515" s="215">
        <v>23.74</v>
      </c>
      <c r="R515" s="246">
        <f>MIN(Q515:Q521)</f>
        <v>22.45</v>
      </c>
      <c r="S515" s="202">
        <v>22.62</v>
      </c>
      <c r="T515" s="246">
        <f>SUM(S515:S521)</f>
        <v>157.25</v>
      </c>
      <c r="U515" s="242" t="str">
        <f>IF(T515&gt;=$U$1+40,"Yes","No")</f>
        <v>Yes</v>
      </c>
      <c r="V515" s="251" t="s">
        <v>2458</v>
      </c>
      <c r="W515" s="242">
        <v>20.48</v>
      </c>
      <c r="X515" s="242">
        <v>5.13</v>
      </c>
      <c r="Y515" s="231" t="s">
        <v>2448</v>
      </c>
      <c r="Z515" s="242">
        <v>40.68</v>
      </c>
      <c r="AA515" s="231" t="s">
        <v>2862</v>
      </c>
      <c r="AB515" s="243">
        <v>90.96</v>
      </c>
      <c r="AC515" s="242">
        <v>0</v>
      </c>
    </row>
    <row r="516" spans="1:29" x14ac:dyDescent="0.3">
      <c r="A516" s="219"/>
      <c r="B516" s="169" t="s">
        <v>1503</v>
      </c>
      <c r="C516" s="182" t="s">
        <v>2404</v>
      </c>
      <c r="D516" s="182" t="s">
        <v>904</v>
      </c>
      <c r="E516" s="182" t="s">
        <v>905</v>
      </c>
      <c r="F516" s="219"/>
      <c r="G516" s="174">
        <v>45159.444444444445</v>
      </c>
      <c r="H516" s="219"/>
      <c r="I516" s="169" t="s">
        <v>1568</v>
      </c>
      <c r="J516" s="169" t="s">
        <v>1570</v>
      </c>
      <c r="K516" s="182" t="s">
        <v>2429</v>
      </c>
      <c r="L516" s="174">
        <v>45159.496527777781</v>
      </c>
      <c r="M516" s="171">
        <v>45159</v>
      </c>
      <c r="N516" s="177">
        <v>0.49652777778101154</v>
      </c>
      <c r="O516" s="169" t="s">
        <v>1569</v>
      </c>
      <c r="P516" s="208">
        <f>'2023 Thawed mass'!E395</f>
        <v>154.4</v>
      </c>
      <c r="Q516" s="215">
        <v>30.8</v>
      </c>
      <c r="R516" s="247"/>
      <c r="S516" s="202">
        <v>22.59</v>
      </c>
      <c r="T516" s="247"/>
      <c r="U516" s="219"/>
      <c r="V516" s="252"/>
      <c r="W516" s="219"/>
      <c r="X516" s="219"/>
      <c r="Y516" s="219"/>
      <c r="Z516" s="219"/>
      <c r="AA516" s="219"/>
      <c r="AB516" s="219"/>
      <c r="AC516" s="219"/>
    </row>
    <row r="517" spans="1:29" x14ac:dyDescent="0.3">
      <c r="A517" s="219"/>
      <c r="B517" s="169" t="s">
        <v>1503</v>
      </c>
      <c r="C517" s="182" t="s">
        <v>2404</v>
      </c>
      <c r="D517" s="182" t="s">
        <v>904</v>
      </c>
      <c r="E517" s="182" t="s">
        <v>905</v>
      </c>
      <c r="F517" s="219"/>
      <c r="G517" s="174">
        <v>45159.444444444445</v>
      </c>
      <c r="H517" s="219"/>
      <c r="I517" s="169" t="s">
        <v>1571</v>
      </c>
      <c r="J517" s="169" t="s">
        <v>1573</v>
      </c>
      <c r="K517" s="182" t="s">
        <v>2429</v>
      </c>
      <c r="L517" s="174">
        <v>45159.496527777781</v>
      </c>
      <c r="M517" s="171">
        <v>45159</v>
      </c>
      <c r="N517" s="177">
        <v>0.49652777778101154</v>
      </c>
      <c r="O517" s="169" t="s">
        <v>1572</v>
      </c>
      <c r="P517" s="208">
        <f>'2023 Thawed mass'!E396</f>
        <v>125.32</v>
      </c>
      <c r="Q517" s="215">
        <v>27.78</v>
      </c>
      <c r="R517" s="247"/>
      <c r="S517" s="202">
        <v>22.53</v>
      </c>
      <c r="T517" s="247"/>
      <c r="U517" s="219"/>
      <c r="V517" s="252"/>
      <c r="W517" s="219"/>
      <c r="X517" s="219"/>
      <c r="Y517" s="219"/>
      <c r="Z517" s="219"/>
      <c r="AA517" s="219"/>
      <c r="AB517" s="219"/>
      <c r="AC517" s="219"/>
    </row>
    <row r="518" spans="1:29" x14ac:dyDescent="0.3">
      <c r="A518" s="219"/>
      <c r="B518" s="169" t="s">
        <v>1503</v>
      </c>
      <c r="C518" s="182" t="s">
        <v>2404</v>
      </c>
      <c r="D518" s="182" t="s">
        <v>904</v>
      </c>
      <c r="E518" s="182" t="s">
        <v>905</v>
      </c>
      <c r="F518" s="219"/>
      <c r="G518" s="174">
        <v>45159.444444444445</v>
      </c>
      <c r="H518" s="219"/>
      <c r="I518" s="169" t="s">
        <v>1574</v>
      </c>
      <c r="J518" s="169" t="s">
        <v>1576</v>
      </c>
      <c r="K518" s="182" t="s">
        <v>2429</v>
      </c>
      <c r="L518" s="174">
        <v>45160.615972222222</v>
      </c>
      <c r="M518" s="171">
        <v>45160</v>
      </c>
      <c r="N518" s="177">
        <v>0.61597222222189885</v>
      </c>
      <c r="O518" s="169" t="s">
        <v>1575</v>
      </c>
      <c r="P518" s="208">
        <f>'2023 Thawed mass'!E397</f>
        <v>186.06</v>
      </c>
      <c r="Q518" s="215">
        <v>45.12</v>
      </c>
      <c r="R518" s="247"/>
      <c r="S518" s="202">
        <v>22.57</v>
      </c>
      <c r="T518" s="247"/>
      <c r="U518" s="219"/>
      <c r="V518" s="252"/>
      <c r="W518" s="219"/>
      <c r="X518" s="219"/>
      <c r="Y518" s="219"/>
      <c r="Z518" s="219"/>
      <c r="AA518" s="219"/>
      <c r="AB518" s="219"/>
      <c r="AC518" s="219"/>
    </row>
    <row r="519" spans="1:29" x14ac:dyDescent="0.3">
      <c r="A519" s="219"/>
      <c r="B519" s="169" t="s">
        <v>1503</v>
      </c>
      <c r="C519" s="182" t="s">
        <v>2404</v>
      </c>
      <c r="D519" s="182" t="s">
        <v>904</v>
      </c>
      <c r="E519" s="182" t="s">
        <v>905</v>
      </c>
      <c r="F519" s="219"/>
      <c r="G519" s="174">
        <v>45159.444444444445</v>
      </c>
      <c r="H519" s="219"/>
      <c r="I519" s="169" t="s">
        <v>1577</v>
      </c>
      <c r="J519" s="169" t="s">
        <v>1579</v>
      </c>
      <c r="K519" s="182" t="s">
        <v>2429</v>
      </c>
      <c r="L519" s="174">
        <v>45160.622916666667</v>
      </c>
      <c r="M519" s="171">
        <v>45160</v>
      </c>
      <c r="N519" s="177">
        <v>0.62291666666715173</v>
      </c>
      <c r="O519" s="169" t="s">
        <v>1578</v>
      </c>
      <c r="P519" s="208">
        <f>'2023 Thawed mass'!E398</f>
        <v>116.95</v>
      </c>
      <c r="Q519" s="215">
        <v>22.45</v>
      </c>
      <c r="R519" s="247"/>
      <c r="S519" s="202">
        <v>21.64</v>
      </c>
      <c r="T519" s="247"/>
      <c r="U519" s="219"/>
      <c r="V519" s="252"/>
      <c r="W519" s="219"/>
      <c r="X519" s="219"/>
      <c r="Y519" s="219"/>
      <c r="Z519" s="219"/>
      <c r="AA519" s="219"/>
      <c r="AB519" s="219"/>
      <c r="AC519" s="219"/>
    </row>
    <row r="520" spans="1:29" x14ac:dyDescent="0.3">
      <c r="A520" s="219"/>
      <c r="B520" s="169" t="s">
        <v>1503</v>
      </c>
      <c r="C520" s="182" t="s">
        <v>2404</v>
      </c>
      <c r="D520" s="182" t="s">
        <v>904</v>
      </c>
      <c r="E520" s="182" t="s">
        <v>905</v>
      </c>
      <c r="F520" s="219"/>
      <c r="G520" s="174">
        <v>45159.444444444445</v>
      </c>
      <c r="H520" s="219"/>
      <c r="I520" s="169" t="s">
        <v>1599</v>
      </c>
      <c r="J520" s="169" t="s">
        <v>1601</v>
      </c>
      <c r="K520" s="182" t="s">
        <v>2429</v>
      </c>
      <c r="L520" s="174">
        <v>45162.5</v>
      </c>
      <c r="M520" s="171">
        <v>45162</v>
      </c>
      <c r="N520" s="177">
        <v>0.5</v>
      </c>
      <c r="O520" s="169" t="s">
        <v>1600</v>
      </c>
      <c r="P520" s="208">
        <f>'2023 Thawed mass'!E399</f>
        <v>188.12</v>
      </c>
      <c r="Q520" s="215">
        <v>40.85</v>
      </c>
      <c r="R520" s="247"/>
      <c r="S520" s="202">
        <v>22.74</v>
      </c>
      <c r="T520" s="247"/>
      <c r="U520" s="219"/>
      <c r="V520" s="252"/>
      <c r="W520" s="219"/>
      <c r="X520" s="219"/>
      <c r="Y520" s="219"/>
      <c r="Z520" s="219"/>
      <c r="AA520" s="219"/>
      <c r="AB520" s="219"/>
      <c r="AC520" s="219"/>
    </row>
    <row r="521" spans="1:29" x14ac:dyDescent="0.3">
      <c r="A521" s="219"/>
      <c r="B521" s="169" t="s">
        <v>1503</v>
      </c>
      <c r="C521" s="182" t="s">
        <v>2404</v>
      </c>
      <c r="D521" s="182" t="s">
        <v>904</v>
      </c>
      <c r="E521" s="182" t="s">
        <v>905</v>
      </c>
      <c r="F521" s="220"/>
      <c r="G521" s="174">
        <v>45159.444444444445</v>
      </c>
      <c r="H521" s="220"/>
      <c r="I521" s="169" t="s">
        <v>1605</v>
      </c>
      <c r="J521" s="169" t="s">
        <v>1607</v>
      </c>
      <c r="K521" s="182" t="s">
        <v>2429</v>
      </c>
      <c r="L521" s="174">
        <v>45162.368055555555</v>
      </c>
      <c r="M521" s="171">
        <v>45162</v>
      </c>
      <c r="N521" s="177">
        <v>0.36805555555474712</v>
      </c>
      <c r="O521" s="169" t="s">
        <v>1606</v>
      </c>
      <c r="P521" s="208">
        <f>'2023 Thawed mass'!E400</f>
        <v>158.82</v>
      </c>
      <c r="Q521" s="215">
        <v>31.6</v>
      </c>
      <c r="R521" s="247"/>
      <c r="S521" s="202">
        <v>22.56</v>
      </c>
      <c r="T521" s="247"/>
      <c r="U521" s="220"/>
      <c r="V521" s="253"/>
      <c r="W521" s="220"/>
      <c r="X521" s="220"/>
      <c r="Y521" s="220"/>
      <c r="Z521" s="220"/>
      <c r="AA521" s="220"/>
      <c r="AB521" s="220"/>
      <c r="AC521" s="220"/>
    </row>
    <row r="522" spans="1:29" x14ac:dyDescent="0.3">
      <c r="A522" s="267">
        <v>48</v>
      </c>
      <c r="B522" s="169" t="s">
        <v>1503</v>
      </c>
      <c r="C522" s="182" t="s">
        <v>2403</v>
      </c>
      <c r="D522" s="182" t="s">
        <v>922</v>
      </c>
      <c r="E522" s="182" t="s">
        <v>923</v>
      </c>
      <c r="F522" s="227" t="s">
        <v>1548</v>
      </c>
      <c r="G522" s="174">
        <v>45159.444444444445</v>
      </c>
      <c r="H522" s="227" t="str">
        <f>'2023 LDW fish'!R521</f>
        <v>L2368074-12</v>
      </c>
      <c r="I522" s="169" t="s">
        <v>1505</v>
      </c>
      <c r="J522" s="169" t="s">
        <v>1507</v>
      </c>
      <c r="K522" s="182" t="s">
        <v>2429</v>
      </c>
      <c r="L522" s="174">
        <v>45160.481249999997</v>
      </c>
      <c r="M522" s="171">
        <v>45160</v>
      </c>
      <c r="N522" s="177">
        <v>0.48124999999708962</v>
      </c>
      <c r="O522" s="169" t="s">
        <v>1549</v>
      </c>
      <c r="P522" s="208">
        <f>'2023 Thawed mass'!E401</f>
        <v>142.88</v>
      </c>
      <c r="Q522" s="215">
        <v>3.07</v>
      </c>
      <c r="R522" s="246">
        <f>MIN(Q522:Q535)</f>
        <v>3.07</v>
      </c>
      <c r="S522" s="215">
        <v>3.07</v>
      </c>
      <c r="T522" s="246">
        <f>SUM(S522:S535)</f>
        <v>191.57</v>
      </c>
      <c r="U522" s="242" t="str">
        <f>IF(T522&gt;=$U$1+45,"Yes","No")</f>
        <v>Yes</v>
      </c>
      <c r="V522" s="251" t="s">
        <v>2451</v>
      </c>
      <c r="W522" s="242">
        <v>20.309999999999999</v>
      </c>
      <c r="X522" s="242">
        <v>5.43</v>
      </c>
      <c r="Y522" s="242" t="s">
        <v>2448</v>
      </c>
      <c r="Z522" s="242">
        <v>41.1</v>
      </c>
      <c r="AA522" s="231" t="s">
        <v>2862</v>
      </c>
      <c r="AB522" s="243">
        <v>124.73</v>
      </c>
      <c r="AC522" s="242">
        <v>0</v>
      </c>
    </row>
    <row r="523" spans="1:29" x14ac:dyDescent="0.3">
      <c r="A523" s="219"/>
      <c r="B523" s="169" t="s">
        <v>1503</v>
      </c>
      <c r="C523" s="182" t="s">
        <v>2403</v>
      </c>
      <c r="D523" s="182" t="s">
        <v>922</v>
      </c>
      <c r="E523" s="182" t="s">
        <v>923</v>
      </c>
      <c r="F523" s="219"/>
      <c r="G523" s="174">
        <v>45159.444444444445</v>
      </c>
      <c r="H523" s="219"/>
      <c r="I523" s="169" t="s">
        <v>1508</v>
      </c>
      <c r="J523" s="169" t="s">
        <v>1510</v>
      </c>
      <c r="K523" s="182" t="s">
        <v>2429</v>
      </c>
      <c r="L523" s="174">
        <v>45160.489583333336</v>
      </c>
      <c r="M523" s="171">
        <v>45160</v>
      </c>
      <c r="N523" s="177">
        <v>0.48958333333575865</v>
      </c>
      <c r="O523" s="169" t="s">
        <v>1550</v>
      </c>
      <c r="P523" s="208">
        <f>'2023 Thawed mass'!E402</f>
        <v>179.09</v>
      </c>
      <c r="Q523" s="215">
        <v>14.75</v>
      </c>
      <c r="R523" s="247"/>
      <c r="S523" s="215">
        <v>14.75</v>
      </c>
      <c r="T523" s="247"/>
      <c r="U523" s="219"/>
      <c r="V523" s="252"/>
      <c r="W523" s="219"/>
      <c r="X523" s="219"/>
      <c r="Y523" s="219"/>
      <c r="Z523" s="219"/>
      <c r="AA523" s="219"/>
      <c r="AB523" s="219"/>
      <c r="AC523" s="219"/>
    </row>
    <row r="524" spans="1:29" x14ac:dyDescent="0.3">
      <c r="A524" s="219"/>
      <c r="B524" s="169" t="s">
        <v>1503</v>
      </c>
      <c r="C524" s="182" t="s">
        <v>2403</v>
      </c>
      <c r="D524" s="182" t="s">
        <v>922</v>
      </c>
      <c r="E524" s="182" t="s">
        <v>923</v>
      </c>
      <c r="F524" s="219"/>
      <c r="G524" s="174">
        <v>45159.444444444445</v>
      </c>
      <c r="H524" s="219"/>
      <c r="I524" s="169" t="s">
        <v>1511</v>
      </c>
      <c r="J524" s="169" t="s">
        <v>1513</v>
      </c>
      <c r="K524" s="182" t="s">
        <v>2429</v>
      </c>
      <c r="L524" s="174">
        <v>45160.615972222222</v>
      </c>
      <c r="M524" s="171">
        <v>45160</v>
      </c>
      <c r="N524" s="177">
        <v>0.61597222222189885</v>
      </c>
      <c r="O524" s="169" t="s">
        <v>1551</v>
      </c>
      <c r="P524" s="208">
        <f>'2023 Thawed mass'!E403</f>
        <v>138.69999999999999</v>
      </c>
      <c r="Q524" s="215">
        <v>14.66</v>
      </c>
      <c r="R524" s="247"/>
      <c r="S524" s="215">
        <v>14.66</v>
      </c>
      <c r="T524" s="247"/>
      <c r="U524" s="219"/>
      <c r="V524" s="252"/>
      <c r="W524" s="219"/>
      <c r="X524" s="219"/>
      <c r="Y524" s="219"/>
      <c r="Z524" s="219"/>
      <c r="AA524" s="219"/>
      <c r="AB524" s="219"/>
      <c r="AC524" s="219"/>
    </row>
    <row r="525" spans="1:29" x14ac:dyDescent="0.3">
      <c r="A525" s="219"/>
      <c r="B525" s="169" t="s">
        <v>1503</v>
      </c>
      <c r="C525" s="182" t="s">
        <v>2403</v>
      </c>
      <c r="D525" s="182" t="s">
        <v>922</v>
      </c>
      <c r="E525" s="182" t="s">
        <v>923</v>
      </c>
      <c r="F525" s="219"/>
      <c r="G525" s="174">
        <v>45159.444444444445</v>
      </c>
      <c r="H525" s="219"/>
      <c r="I525" s="169" t="s">
        <v>1521</v>
      </c>
      <c r="J525" s="169" t="s">
        <v>1523</v>
      </c>
      <c r="K525" s="182" t="s">
        <v>2429</v>
      </c>
      <c r="L525" s="174">
        <v>45160.472916666666</v>
      </c>
      <c r="M525" s="171">
        <v>45160</v>
      </c>
      <c r="N525" s="177">
        <v>0.47291666666569654</v>
      </c>
      <c r="O525" s="169" t="s">
        <v>1555</v>
      </c>
      <c r="P525" s="208">
        <f>'2023 Thawed mass'!E404</f>
        <v>131.43</v>
      </c>
      <c r="Q525" s="215">
        <v>13.96</v>
      </c>
      <c r="R525" s="247"/>
      <c r="S525" s="215">
        <v>13.96</v>
      </c>
      <c r="T525" s="247"/>
      <c r="U525" s="219"/>
      <c r="V525" s="252"/>
      <c r="W525" s="219"/>
      <c r="X525" s="219"/>
      <c r="Y525" s="219"/>
      <c r="Z525" s="219"/>
      <c r="AA525" s="219"/>
      <c r="AB525" s="219"/>
      <c r="AC525" s="219"/>
    </row>
    <row r="526" spans="1:29" x14ac:dyDescent="0.3">
      <c r="A526" s="219"/>
      <c r="B526" s="169" t="s">
        <v>1503</v>
      </c>
      <c r="C526" s="182" t="s">
        <v>2403</v>
      </c>
      <c r="D526" s="182" t="s">
        <v>922</v>
      </c>
      <c r="E526" s="182" t="s">
        <v>923</v>
      </c>
      <c r="F526" s="219"/>
      <c r="G526" s="174">
        <v>45159.444444444445</v>
      </c>
      <c r="H526" s="219"/>
      <c r="I526" s="169" t="s">
        <v>1536</v>
      </c>
      <c r="J526" s="169" t="s">
        <v>1538</v>
      </c>
      <c r="K526" s="182" t="s">
        <v>2429</v>
      </c>
      <c r="L526" s="174">
        <v>45162.49722222222</v>
      </c>
      <c r="M526" s="171">
        <v>45162</v>
      </c>
      <c r="N526" s="177">
        <v>0.49722222222044365</v>
      </c>
      <c r="O526" s="169" t="s">
        <v>1560</v>
      </c>
      <c r="P526" s="208">
        <f>'2023 Thawed mass'!E405</f>
        <v>161.5</v>
      </c>
      <c r="Q526" s="215">
        <v>6.87</v>
      </c>
      <c r="R526" s="247"/>
      <c r="S526" s="215">
        <v>6.87</v>
      </c>
      <c r="T526" s="247"/>
      <c r="U526" s="219"/>
      <c r="V526" s="252"/>
      <c r="W526" s="219"/>
      <c r="X526" s="219"/>
      <c r="Y526" s="219"/>
      <c r="Z526" s="219"/>
      <c r="AA526" s="219"/>
      <c r="AB526" s="219"/>
      <c r="AC526" s="219"/>
    </row>
    <row r="527" spans="1:29" x14ac:dyDescent="0.3">
      <c r="A527" s="219"/>
      <c r="B527" s="169" t="s">
        <v>1503</v>
      </c>
      <c r="C527" s="182" t="s">
        <v>2403</v>
      </c>
      <c r="D527" s="182" t="s">
        <v>922</v>
      </c>
      <c r="E527" s="182" t="s">
        <v>923</v>
      </c>
      <c r="F527" s="219"/>
      <c r="G527" s="174">
        <v>45159.444444444445</v>
      </c>
      <c r="H527" s="219"/>
      <c r="I527" s="169" t="s">
        <v>1542</v>
      </c>
      <c r="J527" s="169" t="s">
        <v>1544</v>
      </c>
      <c r="K527" s="182" t="s">
        <v>2429</v>
      </c>
      <c r="L527" s="174">
        <v>45162.418055555558</v>
      </c>
      <c r="M527" s="171">
        <v>45162</v>
      </c>
      <c r="N527" s="177">
        <v>0.4180555555576575</v>
      </c>
      <c r="O527" s="169" t="s">
        <v>1562</v>
      </c>
      <c r="P527" s="208">
        <f>'2023 Thawed mass'!E406</f>
        <v>115.62</v>
      </c>
      <c r="Q527" s="215">
        <v>11.86</v>
      </c>
      <c r="R527" s="247"/>
      <c r="S527" s="215">
        <v>11.86</v>
      </c>
      <c r="T527" s="247"/>
      <c r="U527" s="219"/>
      <c r="V527" s="252"/>
      <c r="W527" s="219"/>
      <c r="X527" s="219"/>
      <c r="Y527" s="219"/>
      <c r="Z527" s="219"/>
      <c r="AA527" s="219"/>
      <c r="AB527" s="219"/>
      <c r="AC527" s="219"/>
    </row>
    <row r="528" spans="1:29" x14ac:dyDescent="0.3">
      <c r="A528" s="219"/>
      <c r="B528" s="169" t="s">
        <v>1503</v>
      </c>
      <c r="C528" s="182" t="s">
        <v>2403</v>
      </c>
      <c r="D528" s="182" t="s">
        <v>922</v>
      </c>
      <c r="E528" s="182" t="s">
        <v>923</v>
      </c>
      <c r="F528" s="219"/>
      <c r="G528" s="174">
        <v>45159.444444444445</v>
      </c>
      <c r="H528" s="219"/>
      <c r="I528" s="169" t="s">
        <v>1545</v>
      </c>
      <c r="J528" s="169" t="s">
        <v>1547</v>
      </c>
      <c r="K528" s="182" t="s">
        <v>2429</v>
      </c>
      <c r="L528" s="174">
        <v>45162.48333333333</v>
      </c>
      <c r="M528" s="171">
        <v>45162</v>
      </c>
      <c r="N528" s="177">
        <v>0.48333333332993789</v>
      </c>
      <c r="O528" s="169" t="s">
        <v>1563</v>
      </c>
      <c r="P528" s="208">
        <f>'2023 Thawed mass'!E407</f>
        <v>104.83</v>
      </c>
      <c r="Q528" s="215">
        <v>5.72</v>
      </c>
      <c r="R528" s="247"/>
      <c r="S528" s="215">
        <v>5.72</v>
      </c>
      <c r="T528" s="247"/>
      <c r="U528" s="219"/>
      <c r="V528" s="252"/>
      <c r="W528" s="219"/>
      <c r="X528" s="219"/>
      <c r="Y528" s="219"/>
      <c r="Z528" s="219"/>
      <c r="AA528" s="219"/>
      <c r="AB528" s="219"/>
      <c r="AC528" s="219"/>
    </row>
    <row r="529" spans="1:29" x14ac:dyDescent="0.3">
      <c r="A529" s="219"/>
      <c r="B529" s="169" t="s">
        <v>1503</v>
      </c>
      <c r="C529" s="182" t="s">
        <v>2404</v>
      </c>
      <c r="D529" s="182" t="s">
        <v>922</v>
      </c>
      <c r="E529" s="182" t="s">
        <v>923</v>
      </c>
      <c r="F529" s="219"/>
      <c r="G529" s="174">
        <v>45159.444444444445</v>
      </c>
      <c r="H529" s="219"/>
      <c r="I529" s="169" t="s">
        <v>1565</v>
      </c>
      <c r="J529" s="169" t="s">
        <v>1567</v>
      </c>
      <c r="K529" s="182" t="s">
        <v>2429</v>
      </c>
      <c r="L529" s="174">
        <v>45159.444444444445</v>
      </c>
      <c r="M529" s="171">
        <v>45159</v>
      </c>
      <c r="N529" s="177">
        <v>0.44444444444525288</v>
      </c>
      <c r="O529" s="169" t="s">
        <v>1608</v>
      </c>
      <c r="P529" s="208">
        <f>'2023 Thawed mass'!E408</f>
        <v>96.43</v>
      </c>
      <c r="Q529" s="215">
        <v>18.97</v>
      </c>
      <c r="R529" s="247"/>
      <c r="S529" s="215">
        <v>18.97</v>
      </c>
      <c r="T529" s="247"/>
      <c r="U529" s="219"/>
      <c r="V529" s="252"/>
      <c r="W529" s="219"/>
      <c r="X529" s="219"/>
      <c r="Y529" s="219"/>
      <c r="Z529" s="219"/>
      <c r="AA529" s="219"/>
      <c r="AB529" s="219"/>
      <c r="AC529" s="219"/>
    </row>
    <row r="530" spans="1:29" x14ac:dyDescent="0.3">
      <c r="A530" s="219"/>
      <c r="B530" s="169" t="s">
        <v>1503</v>
      </c>
      <c r="C530" s="182" t="s">
        <v>2404</v>
      </c>
      <c r="D530" s="182" t="s">
        <v>922</v>
      </c>
      <c r="E530" s="182" t="s">
        <v>923</v>
      </c>
      <c r="F530" s="219"/>
      <c r="G530" s="174">
        <v>45159.444444444445</v>
      </c>
      <c r="H530" s="219"/>
      <c r="I530" s="169" t="s">
        <v>1568</v>
      </c>
      <c r="J530" s="169" t="s">
        <v>1570</v>
      </c>
      <c r="K530" s="182" t="s">
        <v>2429</v>
      </c>
      <c r="L530" s="174">
        <v>45159.496527777781</v>
      </c>
      <c r="M530" s="171">
        <v>45159</v>
      </c>
      <c r="N530" s="177">
        <v>0.49652777778101154</v>
      </c>
      <c r="O530" s="169" t="s">
        <v>1609</v>
      </c>
      <c r="P530" s="208">
        <f>'2023 Thawed mass'!E409</f>
        <v>154.4</v>
      </c>
      <c r="Q530" s="215">
        <v>22.31</v>
      </c>
      <c r="R530" s="247"/>
      <c r="S530" s="215">
        <v>22.31</v>
      </c>
      <c r="T530" s="247"/>
      <c r="U530" s="219"/>
      <c r="V530" s="252"/>
      <c r="W530" s="219"/>
      <c r="X530" s="219"/>
      <c r="Y530" s="219"/>
      <c r="Z530" s="219"/>
      <c r="AA530" s="219"/>
      <c r="AB530" s="219"/>
      <c r="AC530" s="219"/>
    </row>
    <row r="531" spans="1:29" x14ac:dyDescent="0.3">
      <c r="A531" s="219"/>
      <c r="B531" s="169" t="s">
        <v>1503</v>
      </c>
      <c r="C531" s="182" t="s">
        <v>2404</v>
      </c>
      <c r="D531" s="182" t="s">
        <v>922</v>
      </c>
      <c r="E531" s="182" t="s">
        <v>923</v>
      </c>
      <c r="F531" s="219"/>
      <c r="G531" s="174">
        <v>45159.444444444445</v>
      </c>
      <c r="H531" s="219"/>
      <c r="I531" s="169" t="s">
        <v>1571</v>
      </c>
      <c r="J531" s="169" t="s">
        <v>1573</v>
      </c>
      <c r="K531" s="182" t="s">
        <v>2429</v>
      </c>
      <c r="L531" s="174">
        <v>45159.496527777781</v>
      </c>
      <c r="M531" s="171">
        <v>45159</v>
      </c>
      <c r="N531" s="177">
        <v>0.49652777778101154</v>
      </c>
      <c r="O531" s="169" t="s">
        <v>1610</v>
      </c>
      <c r="P531" s="208">
        <f>'2023 Thawed mass'!E410</f>
        <v>125.32</v>
      </c>
      <c r="Q531" s="215">
        <v>14.97</v>
      </c>
      <c r="R531" s="247"/>
      <c r="S531" s="215">
        <v>14.97</v>
      </c>
      <c r="T531" s="247"/>
      <c r="U531" s="219"/>
      <c r="V531" s="252"/>
      <c r="W531" s="219"/>
      <c r="X531" s="219"/>
      <c r="Y531" s="219"/>
      <c r="Z531" s="219"/>
      <c r="AA531" s="219"/>
      <c r="AB531" s="219"/>
      <c r="AC531" s="219"/>
    </row>
    <row r="532" spans="1:29" x14ac:dyDescent="0.3">
      <c r="A532" s="219"/>
      <c r="B532" s="169" t="s">
        <v>1503</v>
      </c>
      <c r="C532" s="182" t="s">
        <v>2404</v>
      </c>
      <c r="D532" s="182" t="s">
        <v>922</v>
      </c>
      <c r="E532" s="182" t="s">
        <v>923</v>
      </c>
      <c r="F532" s="219"/>
      <c r="G532" s="174">
        <v>45159.444444444445</v>
      </c>
      <c r="H532" s="219"/>
      <c r="I532" s="169" t="s">
        <v>1574</v>
      </c>
      <c r="J532" s="169" t="s">
        <v>1576</v>
      </c>
      <c r="K532" s="182" t="s">
        <v>2429</v>
      </c>
      <c r="L532" s="174">
        <v>45160.615972222222</v>
      </c>
      <c r="M532" s="171">
        <v>45160</v>
      </c>
      <c r="N532" s="177">
        <v>0.61597222222189885</v>
      </c>
      <c r="O532" s="169" t="s">
        <v>1611</v>
      </c>
      <c r="P532" s="208">
        <f>'2023 Thawed mass'!E411</f>
        <v>186.06</v>
      </c>
      <c r="Q532" s="215">
        <v>23.17</v>
      </c>
      <c r="R532" s="247"/>
      <c r="S532" s="215">
        <v>23.17</v>
      </c>
      <c r="T532" s="247"/>
      <c r="U532" s="219"/>
      <c r="V532" s="252"/>
      <c r="W532" s="219"/>
      <c r="X532" s="219"/>
      <c r="Y532" s="219"/>
      <c r="Z532" s="219"/>
      <c r="AA532" s="219"/>
      <c r="AB532" s="219"/>
      <c r="AC532" s="219"/>
    </row>
    <row r="533" spans="1:29" x14ac:dyDescent="0.3">
      <c r="A533" s="219"/>
      <c r="B533" s="169" t="s">
        <v>1503</v>
      </c>
      <c r="C533" s="182" t="s">
        <v>2404</v>
      </c>
      <c r="D533" s="182" t="s">
        <v>922</v>
      </c>
      <c r="E533" s="182" t="s">
        <v>923</v>
      </c>
      <c r="F533" s="219"/>
      <c r="G533" s="174">
        <v>45159.444444444445</v>
      </c>
      <c r="H533" s="219"/>
      <c r="I533" s="169" t="s">
        <v>1577</v>
      </c>
      <c r="J533" s="169" t="s">
        <v>1579</v>
      </c>
      <c r="K533" s="182" t="s">
        <v>2429</v>
      </c>
      <c r="L533" s="174">
        <v>45160.622916666667</v>
      </c>
      <c r="M533" s="171">
        <v>45160</v>
      </c>
      <c r="N533" s="177">
        <v>0.62291666666715173</v>
      </c>
      <c r="O533" s="169" t="s">
        <v>1612</v>
      </c>
      <c r="P533" s="208">
        <f>'2023 Thawed mass'!E412</f>
        <v>116.95</v>
      </c>
      <c r="Q533" s="215">
        <v>10.31</v>
      </c>
      <c r="R533" s="247"/>
      <c r="S533" s="215">
        <v>10.31</v>
      </c>
      <c r="T533" s="247"/>
      <c r="U533" s="219"/>
      <c r="V533" s="252"/>
      <c r="W533" s="219"/>
      <c r="X533" s="219"/>
      <c r="Y533" s="219"/>
      <c r="Z533" s="219"/>
      <c r="AA533" s="219"/>
      <c r="AB533" s="219"/>
      <c r="AC533" s="219"/>
    </row>
    <row r="534" spans="1:29" x14ac:dyDescent="0.3">
      <c r="A534" s="219"/>
      <c r="B534" s="169" t="s">
        <v>1503</v>
      </c>
      <c r="C534" s="182" t="s">
        <v>2404</v>
      </c>
      <c r="D534" s="182" t="s">
        <v>922</v>
      </c>
      <c r="E534" s="182" t="s">
        <v>923</v>
      </c>
      <c r="F534" s="219"/>
      <c r="G534" s="174">
        <v>45159.444444444445</v>
      </c>
      <c r="H534" s="219"/>
      <c r="I534" s="169" t="s">
        <v>1599</v>
      </c>
      <c r="J534" s="169" t="s">
        <v>1601</v>
      </c>
      <c r="K534" s="182" t="s">
        <v>2429</v>
      </c>
      <c r="L534" s="174">
        <v>45162.5</v>
      </c>
      <c r="M534" s="171">
        <v>45162</v>
      </c>
      <c r="N534" s="177">
        <v>0.5</v>
      </c>
      <c r="O534" s="169" t="s">
        <v>1619</v>
      </c>
      <c r="P534" s="208">
        <f>'2023 Thawed mass'!E413</f>
        <v>188.12</v>
      </c>
      <c r="Q534" s="215">
        <v>20.100000000000001</v>
      </c>
      <c r="R534" s="247"/>
      <c r="S534" s="215">
        <v>20.100000000000001</v>
      </c>
      <c r="T534" s="247"/>
      <c r="U534" s="219"/>
      <c r="V534" s="252"/>
      <c r="W534" s="219"/>
      <c r="X534" s="219"/>
      <c r="Y534" s="219"/>
      <c r="Z534" s="219"/>
      <c r="AA534" s="219"/>
      <c r="AB534" s="219"/>
      <c r="AC534" s="219"/>
    </row>
    <row r="535" spans="1:29" x14ac:dyDescent="0.3">
      <c r="A535" s="219"/>
      <c r="B535" s="169" t="s">
        <v>1503</v>
      </c>
      <c r="C535" s="182" t="s">
        <v>2404</v>
      </c>
      <c r="D535" s="182" t="s">
        <v>922</v>
      </c>
      <c r="E535" s="182" t="s">
        <v>923</v>
      </c>
      <c r="F535" s="220"/>
      <c r="G535" s="174">
        <v>45159.444444444445</v>
      </c>
      <c r="H535" s="220"/>
      <c r="I535" s="169" t="s">
        <v>1605</v>
      </c>
      <c r="J535" s="169" t="s">
        <v>1607</v>
      </c>
      <c r="K535" s="182" t="s">
        <v>2429</v>
      </c>
      <c r="L535" s="174">
        <v>45162.368055555555</v>
      </c>
      <c r="M535" s="171">
        <v>45162</v>
      </c>
      <c r="N535" s="177">
        <v>0.36805555555474712</v>
      </c>
      <c r="O535" s="169" t="s">
        <v>1621</v>
      </c>
      <c r="P535" s="208">
        <f>'2023 Thawed mass'!E414</f>
        <v>158.82</v>
      </c>
      <c r="Q535" s="215">
        <v>10.85</v>
      </c>
      <c r="R535" s="247"/>
      <c r="S535" s="215">
        <v>10.85</v>
      </c>
      <c r="T535" s="247"/>
      <c r="U535" s="220"/>
      <c r="V535" s="253"/>
      <c r="W535" s="220"/>
      <c r="X535" s="220"/>
      <c r="Y535" s="220"/>
      <c r="Z535" s="220"/>
      <c r="AA535" s="220"/>
      <c r="AB535" s="220"/>
      <c r="AC535" s="220"/>
    </row>
    <row r="536" spans="1:29" ht="14.55" customHeight="1" x14ac:dyDescent="0.3">
      <c r="A536" s="267">
        <v>49</v>
      </c>
      <c r="B536" s="169" t="s">
        <v>1503</v>
      </c>
      <c r="C536" s="183" t="s">
        <v>2405</v>
      </c>
      <c r="D536" s="183" t="s">
        <v>904</v>
      </c>
      <c r="E536" s="183" t="s">
        <v>905</v>
      </c>
      <c r="F536" s="224" t="s">
        <v>1622</v>
      </c>
      <c r="G536" s="174">
        <v>45159.496527777781</v>
      </c>
      <c r="H536" s="224" t="str">
        <f>'2023 LDW fish'!R535</f>
        <v>L2368074-13</v>
      </c>
      <c r="I536" s="169" t="s">
        <v>1623</v>
      </c>
      <c r="J536" s="169" t="s">
        <v>1625</v>
      </c>
      <c r="K536" s="183" t="s">
        <v>2429</v>
      </c>
      <c r="L536" s="174">
        <v>45159.496527777781</v>
      </c>
      <c r="M536" s="171">
        <v>45159</v>
      </c>
      <c r="N536" s="177">
        <v>0.49652777778101154</v>
      </c>
      <c r="O536" s="169" t="s">
        <v>1624</v>
      </c>
      <c r="P536" s="208">
        <f>'2023 Thawed mass'!E415</f>
        <v>177.47</v>
      </c>
      <c r="Q536" s="215">
        <v>45.08</v>
      </c>
      <c r="R536" s="246">
        <f>MIN(Q536:Q542)</f>
        <v>15.23</v>
      </c>
      <c r="S536" s="202">
        <v>15.34</v>
      </c>
      <c r="T536" s="246">
        <f>SUM(S536:S542)</f>
        <v>106.61000000000001</v>
      </c>
      <c r="U536" s="242" t="str">
        <f>IF(T536&gt;=$U$1+10,"Yes","No")</f>
        <v>Yes</v>
      </c>
      <c r="V536" s="251" t="s">
        <v>2452</v>
      </c>
      <c r="W536" s="242">
        <v>20.079999999999998</v>
      </c>
      <c r="X536" s="242">
        <v>5.28</v>
      </c>
      <c r="Y536" s="231">
        <v>50.05</v>
      </c>
      <c r="Z536" s="242" t="s">
        <v>2863</v>
      </c>
      <c r="AA536" s="242">
        <v>31.2</v>
      </c>
      <c r="AB536" s="243" t="s">
        <v>2448</v>
      </c>
      <c r="AC536" s="242">
        <v>0</v>
      </c>
    </row>
    <row r="537" spans="1:29" x14ac:dyDescent="0.3">
      <c r="A537" s="219"/>
      <c r="B537" s="169" t="s">
        <v>1503</v>
      </c>
      <c r="C537" s="183" t="s">
        <v>2405</v>
      </c>
      <c r="D537" s="183" t="s">
        <v>904</v>
      </c>
      <c r="E537" s="183" t="s">
        <v>905</v>
      </c>
      <c r="F537" s="219"/>
      <c r="G537" s="174">
        <v>45159.496527777781</v>
      </c>
      <c r="H537" s="219"/>
      <c r="I537" s="169" t="s">
        <v>1626</v>
      </c>
      <c r="J537" s="169" t="s">
        <v>1628</v>
      </c>
      <c r="K537" s="183" t="s">
        <v>2429</v>
      </c>
      <c r="L537" s="174">
        <v>45160.481249999997</v>
      </c>
      <c r="M537" s="171">
        <v>45160</v>
      </c>
      <c r="N537" s="177">
        <v>0.48124999999708962</v>
      </c>
      <c r="O537" s="169" t="s">
        <v>1627</v>
      </c>
      <c r="P537" s="208">
        <f>'2023 Thawed mass'!E416</f>
        <v>97.3</v>
      </c>
      <c r="Q537" s="215">
        <v>21.81</v>
      </c>
      <c r="R537" s="247"/>
      <c r="S537" s="202">
        <v>15.36</v>
      </c>
      <c r="T537" s="247"/>
      <c r="U537" s="219"/>
      <c r="V537" s="252"/>
      <c r="W537" s="219"/>
      <c r="X537" s="219"/>
      <c r="Y537" s="219"/>
      <c r="Z537" s="219"/>
      <c r="AA537" s="219"/>
      <c r="AB537" s="219"/>
      <c r="AC537" s="219"/>
    </row>
    <row r="538" spans="1:29" x14ac:dyDescent="0.3">
      <c r="A538" s="219"/>
      <c r="B538" s="169" t="s">
        <v>1503</v>
      </c>
      <c r="C538" s="183" t="s">
        <v>2405</v>
      </c>
      <c r="D538" s="183" t="s">
        <v>904</v>
      </c>
      <c r="E538" s="183" t="s">
        <v>905</v>
      </c>
      <c r="F538" s="219"/>
      <c r="G538" s="174">
        <v>45159.496527777781</v>
      </c>
      <c r="H538" s="219"/>
      <c r="I538" s="169" t="s">
        <v>1629</v>
      </c>
      <c r="J538" s="169" t="s">
        <v>1631</v>
      </c>
      <c r="K538" s="183" t="s">
        <v>2429</v>
      </c>
      <c r="L538" s="174">
        <v>45160.594444444447</v>
      </c>
      <c r="M538" s="171">
        <v>45160</v>
      </c>
      <c r="N538" s="177">
        <v>0.59444444444670808</v>
      </c>
      <c r="O538" s="169" t="s">
        <v>1630</v>
      </c>
      <c r="P538" s="208">
        <f>'2023 Thawed mass'!E417</f>
        <v>158.66999999999999</v>
      </c>
      <c r="Q538" s="215">
        <v>35.21</v>
      </c>
      <c r="R538" s="247"/>
      <c r="S538" s="202">
        <v>15.26</v>
      </c>
      <c r="T538" s="247"/>
      <c r="U538" s="219"/>
      <c r="V538" s="252"/>
      <c r="W538" s="219"/>
      <c r="X538" s="219"/>
      <c r="Y538" s="219"/>
      <c r="Z538" s="219"/>
      <c r="AA538" s="219"/>
      <c r="AB538" s="219"/>
      <c r="AC538" s="219"/>
    </row>
    <row r="539" spans="1:29" x14ac:dyDescent="0.3">
      <c r="A539" s="219"/>
      <c r="B539" s="169" t="s">
        <v>1503</v>
      </c>
      <c r="C539" s="183" t="s">
        <v>2405</v>
      </c>
      <c r="D539" s="183" t="s">
        <v>904</v>
      </c>
      <c r="E539" s="183" t="s">
        <v>905</v>
      </c>
      <c r="F539" s="219"/>
      <c r="G539" s="174">
        <v>45159.496527777781</v>
      </c>
      <c r="H539" s="219"/>
      <c r="I539" s="169" t="s">
        <v>1632</v>
      </c>
      <c r="J539" s="169" t="s">
        <v>1634</v>
      </c>
      <c r="K539" s="183" t="s">
        <v>2429</v>
      </c>
      <c r="L539" s="174">
        <v>45160.622916666667</v>
      </c>
      <c r="M539" s="171">
        <v>45160</v>
      </c>
      <c r="N539" s="177">
        <v>0.62291666666715173</v>
      </c>
      <c r="O539" s="169" t="s">
        <v>1633</v>
      </c>
      <c r="P539" s="208">
        <f>'2023 Thawed mass'!E418</f>
        <v>141.16999999999999</v>
      </c>
      <c r="Q539" s="215">
        <v>31.28</v>
      </c>
      <c r="R539" s="247"/>
      <c r="S539" s="202">
        <v>15.3</v>
      </c>
      <c r="T539" s="247"/>
      <c r="U539" s="219"/>
      <c r="V539" s="252"/>
      <c r="W539" s="219"/>
      <c r="X539" s="219"/>
      <c r="Y539" s="219"/>
      <c r="Z539" s="219"/>
      <c r="AA539" s="219"/>
      <c r="AB539" s="219"/>
      <c r="AC539" s="219"/>
    </row>
    <row r="540" spans="1:29" x14ac:dyDescent="0.3">
      <c r="A540" s="219"/>
      <c r="B540" s="169" t="s">
        <v>1503</v>
      </c>
      <c r="C540" s="183" t="s">
        <v>2405</v>
      </c>
      <c r="D540" s="183" t="s">
        <v>904</v>
      </c>
      <c r="E540" s="183" t="s">
        <v>905</v>
      </c>
      <c r="F540" s="219"/>
      <c r="G540" s="174">
        <v>45159.496527777781</v>
      </c>
      <c r="H540" s="219"/>
      <c r="I540" s="169" t="s">
        <v>1657</v>
      </c>
      <c r="J540" s="169" t="s">
        <v>1659</v>
      </c>
      <c r="K540" s="183" t="s">
        <v>2429</v>
      </c>
      <c r="L540" s="174">
        <v>45162.663194444445</v>
      </c>
      <c r="M540" s="171">
        <v>45162</v>
      </c>
      <c r="N540" s="177">
        <v>0.66319444444525288</v>
      </c>
      <c r="O540" s="169" t="s">
        <v>1658</v>
      </c>
      <c r="P540" s="208">
        <f>'2023 Thawed mass'!E419</f>
        <v>180.74</v>
      </c>
      <c r="Q540" s="215">
        <v>27.03</v>
      </c>
      <c r="R540" s="247"/>
      <c r="S540" s="202">
        <v>15.29</v>
      </c>
      <c r="T540" s="247"/>
      <c r="U540" s="219"/>
      <c r="V540" s="252"/>
      <c r="W540" s="219"/>
      <c r="X540" s="219"/>
      <c r="Y540" s="219"/>
      <c r="Z540" s="219"/>
      <c r="AA540" s="219"/>
      <c r="AB540" s="219"/>
      <c r="AC540" s="219"/>
    </row>
    <row r="541" spans="1:29" x14ac:dyDescent="0.3">
      <c r="A541" s="219"/>
      <c r="B541" s="169" t="s">
        <v>1503</v>
      </c>
      <c r="C541" s="183" t="s">
        <v>2405</v>
      </c>
      <c r="D541" s="183" t="s">
        <v>904</v>
      </c>
      <c r="E541" s="183" t="s">
        <v>905</v>
      </c>
      <c r="F541" s="219"/>
      <c r="G541" s="174">
        <v>45159.496527777781</v>
      </c>
      <c r="H541" s="219"/>
      <c r="I541" s="169" t="s">
        <v>1660</v>
      </c>
      <c r="J541" s="169" t="s">
        <v>1662</v>
      </c>
      <c r="K541" s="183" t="s">
        <v>2429</v>
      </c>
      <c r="L541" s="174">
        <v>45162.418055555558</v>
      </c>
      <c r="M541" s="171">
        <v>45162</v>
      </c>
      <c r="N541" s="177">
        <v>0.4180555555576575</v>
      </c>
      <c r="O541" s="169" t="s">
        <v>1661</v>
      </c>
      <c r="P541" s="208">
        <f>'2023 Thawed mass'!E420</f>
        <v>163.49</v>
      </c>
      <c r="Q541" s="215">
        <v>32.18</v>
      </c>
      <c r="R541" s="247"/>
      <c r="S541" s="202">
        <v>15.39</v>
      </c>
      <c r="T541" s="247"/>
      <c r="U541" s="219"/>
      <c r="V541" s="252"/>
      <c r="W541" s="219"/>
      <c r="X541" s="219"/>
      <c r="Y541" s="219"/>
      <c r="Z541" s="219"/>
      <c r="AA541" s="219"/>
      <c r="AB541" s="219"/>
      <c r="AC541" s="219"/>
    </row>
    <row r="542" spans="1:29" x14ac:dyDescent="0.3">
      <c r="A542" s="219"/>
      <c r="B542" s="169" t="s">
        <v>1503</v>
      </c>
      <c r="C542" s="183" t="s">
        <v>2405</v>
      </c>
      <c r="D542" s="183" t="s">
        <v>904</v>
      </c>
      <c r="E542" s="183" t="s">
        <v>905</v>
      </c>
      <c r="F542" s="220"/>
      <c r="G542" s="174">
        <v>45159.496527777781</v>
      </c>
      <c r="H542" s="220"/>
      <c r="I542" s="169" t="s">
        <v>1663</v>
      </c>
      <c r="J542" s="169" t="s">
        <v>1665</v>
      </c>
      <c r="K542" s="183" t="s">
        <v>2429</v>
      </c>
      <c r="L542" s="174">
        <v>45162.48333333333</v>
      </c>
      <c r="M542" s="171">
        <v>45162</v>
      </c>
      <c r="N542" s="177">
        <v>0.48333333332993789</v>
      </c>
      <c r="O542" s="169" t="s">
        <v>1664</v>
      </c>
      <c r="P542" s="208">
        <f>'2023 Thawed mass'!E421</f>
        <v>103.12</v>
      </c>
      <c r="Q542" s="215">
        <v>15.23</v>
      </c>
      <c r="R542" s="247"/>
      <c r="S542" s="202">
        <v>14.67</v>
      </c>
      <c r="T542" s="247"/>
      <c r="U542" s="220"/>
      <c r="V542" s="253"/>
      <c r="W542" s="220"/>
      <c r="X542" s="220"/>
      <c r="Y542" s="220"/>
      <c r="Z542" s="220"/>
      <c r="AA542" s="220"/>
      <c r="AB542" s="220"/>
      <c r="AC542" s="220"/>
    </row>
    <row r="543" spans="1:29" ht="15" customHeight="1" x14ac:dyDescent="0.3">
      <c r="A543" s="267">
        <v>50</v>
      </c>
      <c r="B543" s="169" t="s">
        <v>1503</v>
      </c>
      <c r="C543" s="183" t="s">
        <v>2406</v>
      </c>
      <c r="D543" s="183" t="s">
        <v>904</v>
      </c>
      <c r="E543" s="183" t="s">
        <v>905</v>
      </c>
      <c r="F543" s="224" t="s">
        <v>1682</v>
      </c>
      <c r="G543" s="174">
        <v>45159.496527777781</v>
      </c>
      <c r="H543" s="224" t="str">
        <f>'2023 LDW fish'!R542</f>
        <v>L2368074-14</v>
      </c>
      <c r="I543" s="169" t="s">
        <v>1683</v>
      </c>
      <c r="J543" s="169" t="s">
        <v>1685</v>
      </c>
      <c r="K543" s="183" t="s">
        <v>2429</v>
      </c>
      <c r="L543" s="174">
        <v>45159.496527777781</v>
      </c>
      <c r="M543" s="171">
        <v>45159</v>
      </c>
      <c r="N543" s="177">
        <v>0.49652777778101154</v>
      </c>
      <c r="O543" s="169" t="s">
        <v>1684</v>
      </c>
      <c r="P543" s="208">
        <f>'2023 Thawed mass'!E422</f>
        <v>76.84</v>
      </c>
      <c r="Q543" s="215">
        <v>21.88</v>
      </c>
      <c r="R543" s="246">
        <f>MIN(Q543:Q548)</f>
        <v>21.88</v>
      </c>
      <c r="S543" s="202">
        <v>21.25</v>
      </c>
      <c r="T543" s="246">
        <f>SUM(S543:S548)</f>
        <v>131.32</v>
      </c>
      <c r="U543" s="242" t="str">
        <f>IF(T543&gt;=$U$1+40,"Yes","No")</f>
        <v>Yes</v>
      </c>
      <c r="V543" s="251" t="s">
        <v>2861</v>
      </c>
      <c r="W543" s="242">
        <v>40.4</v>
      </c>
      <c r="X543" s="242">
        <v>5.35</v>
      </c>
      <c r="Y543" s="242" t="s">
        <v>2448</v>
      </c>
      <c r="Z543" s="242">
        <v>40.020000000000003</v>
      </c>
      <c r="AA543" s="242">
        <v>45.55</v>
      </c>
      <c r="AB543" s="243" t="s">
        <v>2448</v>
      </c>
      <c r="AC543" s="242">
        <v>0</v>
      </c>
    </row>
    <row r="544" spans="1:29" x14ac:dyDescent="0.3">
      <c r="A544" s="219"/>
      <c r="B544" s="169" t="s">
        <v>1503</v>
      </c>
      <c r="C544" s="183" t="s">
        <v>2406</v>
      </c>
      <c r="D544" s="183" t="s">
        <v>904</v>
      </c>
      <c r="E544" s="183" t="s">
        <v>905</v>
      </c>
      <c r="F544" s="219"/>
      <c r="G544" s="174">
        <v>45159.496527777781</v>
      </c>
      <c r="H544" s="219"/>
      <c r="I544" s="169" t="s">
        <v>1686</v>
      </c>
      <c r="J544" s="169" t="s">
        <v>1688</v>
      </c>
      <c r="K544" s="183" t="s">
        <v>2429</v>
      </c>
      <c r="L544" s="174">
        <v>45160.579861111109</v>
      </c>
      <c r="M544" s="171">
        <v>45160</v>
      </c>
      <c r="N544" s="177">
        <v>0.57986111110949423</v>
      </c>
      <c r="O544" s="169" t="s">
        <v>1687</v>
      </c>
      <c r="P544" s="208">
        <f>'2023 Thawed mass'!E423</f>
        <v>180.65</v>
      </c>
      <c r="Q544" s="214">
        <v>46.04</v>
      </c>
      <c r="R544" s="247"/>
      <c r="S544" s="202">
        <v>22.17</v>
      </c>
      <c r="T544" s="247"/>
      <c r="U544" s="219"/>
      <c r="V544" s="252"/>
      <c r="W544" s="219"/>
      <c r="X544" s="219"/>
      <c r="Y544" s="219"/>
      <c r="Z544" s="219"/>
      <c r="AA544" s="219"/>
      <c r="AB544" s="219"/>
      <c r="AC544" s="219"/>
    </row>
    <row r="545" spans="1:29" x14ac:dyDescent="0.3">
      <c r="A545" s="219"/>
      <c r="B545" s="169" t="s">
        <v>1503</v>
      </c>
      <c r="C545" s="183" t="s">
        <v>2406</v>
      </c>
      <c r="D545" s="183" t="s">
        <v>904</v>
      </c>
      <c r="E545" s="183" t="s">
        <v>905</v>
      </c>
      <c r="F545" s="219"/>
      <c r="G545" s="174">
        <v>45159.496527777781</v>
      </c>
      <c r="H545" s="219"/>
      <c r="I545" s="169" t="s">
        <v>1702</v>
      </c>
      <c r="J545" s="169" t="s">
        <v>1704</v>
      </c>
      <c r="K545" s="183" t="s">
        <v>2429</v>
      </c>
      <c r="L545" s="174">
        <v>45162.474305555559</v>
      </c>
      <c r="M545" s="171">
        <v>45162</v>
      </c>
      <c r="N545" s="177">
        <v>0.47430555555911269</v>
      </c>
      <c r="O545" s="169" t="s">
        <v>1703</v>
      </c>
      <c r="P545" s="208">
        <f>'2023 Thawed mass'!E424</f>
        <v>145.71</v>
      </c>
      <c r="Q545" s="214">
        <v>37.619999999999997</v>
      </c>
      <c r="R545" s="247"/>
      <c r="S545" s="202">
        <v>21.96</v>
      </c>
      <c r="T545" s="247"/>
      <c r="U545" s="219"/>
      <c r="V545" s="252"/>
      <c r="W545" s="219"/>
      <c r="X545" s="219"/>
      <c r="Y545" s="219"/>
      <c r="Z545" s="219"/>
      <c r="AA545" s="219"/>
      <c r="AB545" s="219"/>
      <c r="AC545" s="219"/>
    </row>
    <row r="546" spans="1:29" x14ac:dyDescent="0.3">
      <c r="A546" s="219"/>
      <c r="B546" s="169" t="s">
        <v>1503</v>
      </c>
      <c r="C546" s="183" t="s">
        <v>2406</v>
      </c>
      <c r="D546" s="183" t="s">
        <v>904</v>
      </c>
      <c r="E546" s="183" t="s">
        <v>905</v>
      </c>
      <c r="F546" s="219"/>
      <c r="G546" s="174">
        <v>45159.496527777781</v>
      </c>
      <c r="H546" s="219"/>
      <c r="I546" s="169" t="s">
        <v>1714</v>
      </c>
      <c r="J546" s="169" t="s">
        <v>1716</v>
      </c>
      <c r="K546" s="183" t="s">
        <v>2429</v>
      </c>
      <c r="L546" s="174">
        <v>45162.543055555558</v>
      </c>
      <c r="M546" s="171">
        <v>45162</v>
      </c>
      <c r="N546" s="177">
        <v>0.5430555555576575</v>
      </c>
      <c r="O546" s="169" t="s">
        <v>1715</v>
      </c>
      <c r="P546" s="208">
        <f>'2023 Thawed mass'!E425</f>
        <v>109.93</v>
      </c>
      <c r="Q546" s="214">
        <v>26.33</v>
      </c>
      <c r="R546" s="247"/>
      <c r="S546" s="202">
        <v>22.01</v>
      </c>
      <c r="T546" s="247"/>
      <c r="U546" s="219"/>
      <c r="V546" s="252"/>
      <c r="W546" s="219"/>
      <c r="X546" s="219"/>
      <c r="Y546" s="219"/>
      <c r="Z546" s="219"/>
      <c r="AA546" s="219"/>
      <c r="AB546" s="219"/>
      <c r="AC546" s="219"/>
    </row>
    <row r="547" spans="1:29" x14ac:dyDescent="0.3">
      <c r="A547" s="219"/>
      <c r="B547" s="169" t="s">
        <v>1503</v>
      </c>
      <c r="C547" s="183" t="s">
        <v>2406</v>
      </c>
      <c r="D547" s="183" t="s">
        <v>904</v>
      </c>
      <c r="E547" s="183" t="s">
        <v>905</v>
      </c>
      <c r="F547" s="219"/>
      <c r="G547" s="174">
        <v>45159.496527777781</v>
      </c>
      <c r="H547" s="219"/>
      <c r="I547" s="169" t="s">
        <v>1717</v>
      </c>
      <c r="J547" s="169" t="s">
        <v>1719</v>
      </c>
      <c r="K547" s="183" t="s">
        <v>2429</v>
      </c>
      <c r="L547" s="174">
        <v>45162.624305555553</v>
      </c>
      <c r="M547" s="171">
        <v>45162</v>
      </c>
      <c r="N547" s="177">
        <v>0.62430555555329192</v>
      </c>
      <c r="O547" s="169" t="s">
        <v>1718</v>
      </c>
      <c r="P547" s="208">
        <f>'2023 Thawed mass'!E426</f>
        <v>133.16999999999999</v>
      </c>
      <c r="Q547" s="214">
        <v>23.32</v>
      </c>
      <c r="R547" s="247"/>
      <c r="S547" s="202">
        <v>22.01</v>
      </c>
      <c r="T547" s="247"/>
      <c r="U547" s="219"/>
      <c r="V547" s="252"/>
      <c r="W547" s="219"/>
      <c r="X547" s="219"/>
      <c r="Y547" s="219"/>
      <c r="Z547" s="219"/>
      <c r="AA547" s="219"/>
      <c r="AB547" s="219"/>
      <c r="AC547" s="219"/>
    </row>
    <row r="548" spans="1:29" x14ac:dyDescent="0.3">
      <c r="A548" s="219"/>
      <c r="B548" s="169" t="s">
        <v>1503</v>
      </c>
      <c r="C548" s="183" t="s">
        <v>2406</v>
      </c>
      <c r="D548" s="183" t="s">
        <v>904</v>
      </c>
      <c r="E548" s="183" t="s">
        <v>905</v>
      </c>
      <c r="F548" s="220"/>
      <c r="G548" s="174">
        <v>45159.496527777781</v>
      </c>
      <c r="H548" s="220"/>
      <c r="I548" s="169" t="s">
        <v>1720</v>
      </c>
      <c r="J548" s="169" t="s">
        <v>1722</v>
      </c>
      <c r="K548" s="183" t="s">
        <v>2429</v>
      </c>
      <c r="L548" s="174">
        <v>45163.467361111114</v>
      </c>
      <c r="M548" s="171">
        <v>45163</v>
      </c>
      <c r="N548" s="177">
        <v>0.46736111111385981</v>
      </c>
      <c r="O548" s="169" t="s">
        <v>1721</v>
      </c>
      <c r="P548" s="208">
        <f>'2023 Thawed mass'!E427</f>
        <v>146.11000000000001</v>
      </c>
      <c r="Q548" s="214">
        <v>36.01</v>
      </c>
      <c r="R548" s="247"/>
      <c r="S548" s="202">
        <v>21.92</v>
      </c>
      <c r="T548" s="247"/>
      <c r="U548" s="220"/>
      <c r="V548" s="252"/>
      <c r="W548" s="220"/>
      <c r="X548" s="220"/>
      <c r="Y548" s="220"/>
      <c r="Z548" s="220"/>
      <c r="AA548" s="220"/>
      <c r="AB548" s="220"/>
      <c r="AC548" s="220"/>
    </row>
    <row r="549" spans="1:29" x14ac:dyDescent="0.3">
      <c r="A549" s="267">
        <v>51</v>
      </c>
      <c r="B549" s="169" t="s">
        <v>1503</v>
      </c>
      <c r="C549" s="183" t="s">
        <v>2405</v>
      </c>
      <c r="D549" s="183" t="s">
        <v>922</v>
      </c>
      <c r="E549" s="183" t="s">
        <v>923</v>
      </c>
      <c r="F549" s="224" t="s">
        <v>1666</v>
      </c>
      <c r="G549" s="174">
        <v>45159.496527777781</v>
      </c>
      <c r="H549" s="224" t="str">
        <f>'2023 LDW fish'!R548</f>
        <v>L2368074-15</v>
      </c>
      <c r="I549" s="169" t="s">
        <v>1623</v>
      </c>
      <c r="J549" s="169" t="s">
        <v>1625</v>
      </c>
      <c r="K549" s="183" t="s">
        <v>2429</v>
      </c>
      <c r="L549" s="174">
        <v>45159.496527777781</v>
      </c>
      <c r="M549" s="171">
        <v>45159</v>
      </c>
      <c r="N549" s="177">
        <v>0.49652777778101154</v>
      </c>
      <c r="O549" s="169" t="s">
        <v>1667</v>
      </c>
      <c r="P549" s="208">
        <f>'2023 Thawed mass'!E428</f>
        <v>177.47</v>
      </c>
      <c r="Q549" s="215">
        <v>13.73</v>
      </c>
      <c r="R549" s="246">
        <f>MIN(Q549:Q561)</f>
        <v>3.47</v>
      </c>
      <c r="S549" s="215">
        <v>13.73</v>
      </c>
      <c r="T549" s="246">
        <f>SUM(S549:S561)</f>
        <v>143.62</v>
      </c>
      <c r="U549" s="242" t="str">
        <f>IF(T549&gt;=$U$1+40,"Yes","No")</f>
        <v>Yes</v>
      </c>
      <c r="V549" s="242"/>
      <c r="W549" s="242">
        <v>20.18</v>
      </c>
      <c r="X549" s="242">
        <v>5.19</v>
      </c>
      <c r="Y549" s="242" t="s">
        <v>2448</v>
      </c>
      <c r="Z549" s="242">
        <v>40.75</v>
      </c>
      <c r="AA549" s="242">
        <v>77.5</v>
      </c>
      <c r="AB549" s="243" t="s">
        <v>2448</v>
      </c>
      <c r="AC549" s="242">
        <v>0</v>
      </c>
    </row>
    <row r="550" spans="1:29" x14ac:dyDescent="0.3">
      <c r="A550" s="219"/>
      <c r="B550" s="169" t="s">
        <v>1503</v>
      </c>
      <c r="C550" s="183" t="s">
        <v>2405</v>
      </c>
      <c r="D550" s="183" t="s">
        <v>922</v>
      </c>
      <c r="E550" s="183" t="s">
        <v>923</v>
      </c>
      <c r="F550" s="219"/>
      <c r="G550" s="174">
        <v>45159.496527777781</v>
      </c>
      <c r="H550" s="219"/>
      <c r="I550" s="169" t="s">
        <v>1626</v>
      </c>
      <c r="J550" s="169" t="s">
        <v>1628</v>
      </c>
      <c r="K550" s="183" t="s">
        <v>2429</v>
      </c>
      <c r="L550" s="174">
        <v>45160.481249999997</v>
      </c>
      <c r="M550" s="171">
        <v>45160</v>
      </c>
      <c r="N550" s="177">
        <v>0.48124999999708962</v>
      </c>
      <c r="O550" s="169" t="s">
        <v>1668</v>
      </c>
      <c r="P550" s="208">
        <f>'2023 Thawed mass'!E429</f>
        <v>97.3</v>
      </c>
      <c r="Q550" s="214">
        <v>4.88</v>
      </c>
      <c r="R550" s="247"/>
      <c r="S550" s="214">
        <v>4.88</v>
      </c>
      <c r="T550" s="247"/>
      <c r="U550" s="219"/>
      <c r="V550" s="219"/>
      <c r="W550" s="219"/>
      <c r="X550" s="219"/>
      <c r="Y550" s="219"/>
      <c r="Z550" s="219"/>
      <c r="AA550" s="219"/>
      <c r="AB550" s="219"/>
      <c r="AC550" s="219"/>
    </row>
    <row r="551" spans="1:29" x14ac:dyDescent="0.3">
      <c r="A551" s="219"/>
      <c r="B551" s="169" t="s">
        <v>1503</v>
      </c>
      <c r="C551" s="183" t="s">
        <v>2405</v>
      </c>
      <c r="D551" s="183" t="s">
        <v>922</v>
      </c>
      <c r="E551" s="183" t="s">
        <v>923</v>
      </c>
      <c r="F551" s="219"/>
      <c r="G551" s="174">
        <v>45159.496527777781</v>
      </c>
      <c r="H551" s="219"/>
      <c r="I551" s="169" t="s">
        <v>1629</v>
      </c>
      <c r="J551" s="169" t="s">
        <v>1631</v>
      </c>
      <c r="K551" s="183" t="s">
        <v>2429</v>
      </c>
      <c r="L551" s="174">
        <v>45160.594444444447</v>
      </c>
      <c r="M551" s="171">
        <v>45160</v>
      </c>
      <c r="N551" s="177">
        <v>0.59444444444670808</v>
      </c>
      <c r="O551" s="169" t="s">
        <v>1669</v>
      </c>
      <c r="P551" s="208">
        <f>'2023 Thawed mass'!E430</f>
        <v>158.66999999999999</v>
      </c>
      <c r="Q551" s="214">
        <v>13.71</v>
      </c>
      <c r="R551" s="247"/>
      <c r="S551" s="214">
        <v>13.71</v>
      </c>
      <c r="T551" s="247"/>
      <c r="U551" s="219"/>
      <c r="V551" s="219"/>
      <c r="W551" s="219"/>
      <c r="X551" s="219"/>
      <c r="Y551" s="219"/>
      <c r="Z551" s="219"/>
      <c r="AA551" s="219"/>
      <c r="AB551" s="219"/>
      <c r="AC551" s="219"/>
    </row>
    <row r="552" spans="1:29" x14ac:dyDescent="0.3">
      <c r="A552" s="219"/>
      <c r="B552" s="169" t="s">
        <v>1503</v>
      </c>
      <c r="C552" s="183" t="s">
        <v>2405</v>
      </c>
      <c r="D552" s="183" t="s">
        <v>922</v>
      </c>
      <c r="E552" s="183" t="s">
        <v>923</v>
      </c>
      <c r="F552" s="219"/>
      <c r="G552" s="174">
        <v>45159.496527777781</v>
      </c>
      <c r="H552" s="219"/>
      <c r="I552" s="169" t="s">
        <v>1632</v>
      </c>
      <c r="J552" s="169" t="s">
        <v>1634</v>
      </c>
      <c r="K552" s="183" t="s">
        <v>2429</v>
      </c>
      <c r="L552" s="174">
        <v>45160.622916666667</v>
      </c>
      <c r="M552" s="171">
        <v>45160</v>
      </c>
      <c r="N552" s="177">
        <v>0.62291666666715173</v>
      </c>
      <c r="O552" s="169" t="s">
        <v>1670</v>
      </c>
      <c r="P552" s="208">
        <f>'2023 Thawed mass'!E431</f>
        <v>141.16999999999999</v>
      </c>
      <c r="Q552" s="214">
        <v>14.01</v>
      </c>
      <c r="R552" s="247"/>
      <c r="S552" s="214">
        <v>14.01</v>
      </c>
      <c r="T552" s="247"/>
      <c r="U552" s="219"/>
      <c r="V552" s="219"/>
      <c r="W552" s="219"/>
      <c r="X552" s="219"/>
      <c r="Y552" s="219"/>
      <c r="Z552" s="219"/>
      <c r="AA552" s="219"/>
      <c r="AB552" s="219"/>
      <c r="AC552" s="219"/>
    </row>
    <row r="553" spans="1:29" x14ac:dyDescent="0.3">
      <c r="A553" s="219"/>
      <c r="B553" s="169" t="s">
        <v>1503</v>
      </c>
      <c r="C553" s="183" t="s">
        <v>2405</v>
      </c>
      <c r="D553" s="183" t="s">
        <v>922</v>
      </c>
      <c r="E553" s="183" t="s">
        <v>923</v>
      </c>
      <c r="F553" s="219"/>
      <c r="G553" s="174">
        <v>45159.496527777781</v>
      </c>
      <c r="H553" s="219"/>
      <c r="I553" s="169" t="s">
        <v>1657</v>
      </c>
      <c r="J553" s="169" t="s">
        <v>1659</v>
      </c>
      <c r="K553" s="183" t="s">
        <v>2429</v>
      </c>
      <c r="L553" s="174">
        <v>45162.663194444445</v>
      </c>
      <c r="M553" s="171">
        <v>45162</v>
      </c>
      <c r="N553" s="177">
        <v>0.66319444444525288</v>
      </c>
      <c r="O553" s="169" t="s">
        <v>1679</v>
      </c>
      <c r="P553" s="208">
        <f>'2023 Thawed mass'!E432</f>
        <v>180.74</v>
      </c>
      <c r="Q553" s="214">
        <v>25.47</v>
      </c>
      <c r="R553" s="247"/>
      <c r="S553" s="214">
        <v>25.47</v>
      </c>
      <c r="T553" s="247"/>
      <c r="U553" s="219"/>
      <c r="V553" s="219"/>
      <c r="W553" s="219"/>
      <c r="X553" s="219"/>
      <c r="Y553" s="219"/>
      <c r="Z553" s="219"/>
      <c r="AA553" s="219"/>
      <c r="AB553" s="219"/>
      <c r="AC553" s="219"/>
    </row>
    <row r="554" spans="1:29" x14ac:dyDescent="0.3">
      <c r="A554" s="219"/>
      <c r="B554" s="169" t="s">
        <v>1503</v>
      </c>
      <c r="C554" s="183" t="s">
        <v>2405</v>
      </c>
      <c r="D554" s="183" t="s">
        <v>922</v>
      </c>
      <c r="E554" s="183" t="s">
        <v>923</v>
      </c>
      <c r="F554" s="219"/>
      <c r="G554" s="174">
        <v>45159.496527777781</v>
      </c>
      <c r="H554" s="219"/>
      <c r="I554" s="169" t="s">
        <v>1660</v>
      </c>
      <c r="J554" s="169" t="s">
        <v>1662</v>
      </c>
      <c r="K554" s="183" t="s">
        <v>2429</v>
      </c>
      <c r="L554" s="174">
        <v>45162.418055555558</v>
      </c>
      <c r="M554" s="171">
        <v>45162</v>
      </c>
      <c r="N554" s="177">
        <v>0.4180555555576575</v>
      </c>
      <c r="O554" s="169" t="s">
        <v>1680</v>
      </c>
      <c r="P554" s="208">
        <f>'2023 Thawed mass'!E433</f>
        <v>163.49</v>
      </c>
      <c r="Q554" s="214">
        <v>21.84</v>
      </c>
      <c r="R554" s="247"/>
      <c r="S554" s="214">
        <v>21.84</v>
      </c>
      <c r="T554" s="247"/>
      <c r="U554" s="219"/>
      <c r="V554" s="219"/>
      <c r="W554" s="219"/>
      <c r="X554" s="219"/>
      <c r="Y554" s="219"/>
      <c r="Z554" s="219"/>
      <c r="AA554" s="219"/>
      <c r="AB554" s="219"/>
      <c r="AC554" s="219"/>
    </row>
    <row r="555" spans="1:29" x14ac:dyDescent="0.3">
      <c r="A555" s="219"/>
      <c r="B555" s="169" t="s">
        <v>1503</v>
      </c>
      <c r="C555" s="183" t="s">
        <v>2405</v>
      </c>
      <c r="D555" s="183" t="s">
        <v>922</v>
      </c>
      <c r="E555" s="183" t="s">
        <v>923</v>
      </c>
      <c r="F555" s="219"/>
      <c r="G555" s="174">
        <v>45159.496527777781</v>
      </c>
      <c r="H555" s="219"/>
      <c r="I555" s="169" t="s">
        <v>1663</v>
      </c>
      <c r="J555" s="169" t="s">
        <v>1665</v>
      </c>
      <c r="K555" s="183" t="s">
        <v>2429</v>
      </c>
      <c r="L555" s="174">
        <v>45162.48333333333</v>
      </c>
      <c r="M555" s="171">
        <v>45162</v>
      </c>
      <c r="N555" s="177">
        <v>0.48333333332993789</v>
      </c>
      <c r="O555" s="169" t="s">
        <v>1681</v>
      </c>
      <c r="P555" s="208">
        <f>'2023 Thawed mass'!E434</f>
        <v>103.12</v>
      </c>
      <c r="Q555" s="214">
        <v>8.3800000000000008</v>
      </c>
      <c r="R555" s="247"/>
      <c r="S555" s="214">
        <v>8.3800000000000008</v>
      </c>
      <c r="T555" s="247"/>
      <c r="U555" s="219"/>
      <c r="V555" s="219"/>
      <c r="W555" s="219"/>
      <c r="X555" s="219"/>
      <c r="Y555" s="219"/>
      <c r="Z555" s="219"/>
      <c r="AA555" s="219"/>
      <c r="AB555" s="219"/>
      <c r="AC555" s="219"/>
    </row>
    <row r="556" spans="1:29" x14ac:dyDescent="0.3">
      <c r="A556" s="219"/>
      <c r="B556" s="169" t="s">
        <v>1503</v>
      </c>
      <c r="C556" s="183" t="s">
        <v>2406</v>
      </c>
      <c r="D556" s="183" t="s">
        <v>922</v>
      </c>
      <c r="E556" s="183" t="s">
        <v>923</v>
      </c>
      <c r="F556" s="219"/>
      <c r="G556" s="174">
        <v>45159.496527777781</v>
      </c>
      <c r="H556" s="219"/>
      <c r="I556" s="169" t="s">
        <v>1683</v>
      </c>
      <c r="J556" s="169" t="s">
        <v>1685</v>
      </c>
      <c r="K556" s="183" t="s">
        <v>2429</v>
      </c>
      <c r="L556" s="174">
        <v>45159.496527777781</v>
      </c>
      <c r="M556" s="171">
        <v>45159</v>
      </c>
      <c r="N556" s="177">
        <v>0.49652777778101154</v>
      </c>
      <c r="O556" s="169" t="s">
        <v>1723</v>
      </c>
      <c r="P556" s="208">
        <f>'2023 Thawed mass'!E435</f>
        <v>76.84</v>
      </c>
      <c r="Q556" s="214">
        <v>3.47</v>
      </c>
      <c r="R556" s="247"/>
      <c r="S556" s="214">
        <v>3.47</v>
      </c>
      <c r="T556" s="247"/>
      <c r="U556" s="219"/>
      <c r="V556" s="219"/>
      <c r="W556" s="219"/>
      <c r="X556" s="219"/>
      <c r="Y556" s="219"/>
      <c r="Z556" s="219"/>
      <c r="AA556" s="219"/>
      <c r="AB556" s="219"/>
      <c r="AC556" s="219"/>
    </row>
    <row r="557" spans="1:29" x14ac:dyDescent="0.3">
      <c r="A557" s="219"/>
      <c r="B557" s="169" t="s">
        <v>1503</v>
      </c>
      <c r="C557" s="183" t="s">
        <v>2406</v>
      </c>
      <c r="D557" s="183" t="s">
        <v>922</v>
      </c>
      <c r="E557" s="183" t="s">
        <v>923</v>
      </c>
      <c r="F557" s="219"/>
      <c r="G557" s="174">
        <v>45159.496527777781</v>
      </c>
      <c r="H557" s="219"/>
      <c r="I557" s="169" t="s">
        <v>1686</v>
      </c>
      <c r="J557" s="169" t="s">
        <v>1688</v>
      </c>
      <c r="K557" s="183" t="s">
        <v>2429</v>
      </c>
      <c r="L557" s="174">
        <v>45160.579861111109</v>
      </c>
      <c r="M557" s="171">
        <v>45160</v>
      </c>
      <c r="N557" s="177">
        <v>0.57986111110949423</v>
      </c>
      <c r="O557" s="169" t="s">
        <v>1724</v>
      </c>
      <c r="P557" s="208">
        <f>'2023 Thawed mass'!E436</f>
        <v>180.65</v>
      </c>
      <c r="Q557" s="214">
        <v>7.89</v>
      </c>
      <c r="R557" s="247"/>
      <c r="S557" s="214">
        <v>7.89</v>
      </c>
      <c r="T557" s="247"/>
      <c r="U557" s="219"/>
      <c r="V557" s="219"/>
      <c r="W557" s="219"/>
      <c r="X557" s="219"/>
      <c r="Y557" s="219"/>
      <c r="Z557" s="219"/>
      <c r="AA557" s="219"/>
      <c r="AB557" s="219"/>
      <c r="AC557" s="219"/>
    </row>
    <row r="558" spans="1:29" x14ac:dyDescent="0.3">
      <c r="A558" s="219"/>
      <c r="B558" s="169" t="s">
        <v>1503</v>
      </c>
      <c r="C558" s="183" t="s">
        <v>2406</v>
      </c>
      <c r="D558" s="183" t="s">
        <v>922</v>
      </c>
      <c r="E558" s="183" t="s">
        <v>923</v>
      </c>
      <c r="F558" s="219"/>
      <c r="G558" s="174">
        <v>45159.496527777781</v>
      </c>
      <c r="H558" s="219"/>
      <c r="I558" s="169" t="s">
        <v>1702</v>
      </c>
      <c r="J558" s="169" t="s">
        <v>1704</v>
      </c>
      <c r="K558" s="183" t="s">
        <v>2429</v>
      </c>
      <c r="L558" s="174">
        <v>45162.474305555559</v>
      </c>
      <c r="M558" s="171">
        <v>45162</v>
      </c>
      <c r="N558" s="177">
        <v>0.47430555555911269</v>
      </c>
      <c r="O558" s="169" t="s">
        <v>1729</v>
      </c>
      <c r="P558" s="208">
        <f>'2023 Thawed mass'!E437</f>
        <v>145.71</v>
      </c>
      <c r="Q558" s="214">
        <v>3.76</v>
      </c>
      <c r="R558" s="247"/>
      <c r="S558" s="214">
        <v>3.76</v>
      </c>
      <c r="T558" s="247"/>
      <c r="U558" s="219"/>
      <c r="V558" s="219"/>
      <c r="W558" s="219"/>
      <c r="X558" s="219"/>
      <c r="Y558" s="219"/>
      <c r="Z558" s="219"/>
      <c r="AA558" s="219"/>
      <c r="AB558" s="219"/>
      <c r="AC558" s="219"/>
    </row>
    <row r="559" spans="1:29" x14ac:dyDescent="0.3">
      <c r="A559" s="219"/>
      <c r="B559" s="169" t="s">
        <v>1503</v>
      </c>
      <c r="C559" s="183" t="s">
        <v>2406</v>
      </c>
      <c r="D559" s="183" t="s">
        <v>922</v>
      </c>
      <c r="E559" s="183" t="s">
        <v>923</v>
      </c>
      <c r="F559" s="219"/>
      <c r="G559" s="174">
        <v>45159.496527777781</v>
      </c>
      <c r="H559" s="219"/>
      <c r="I559" s="169" t="s">
        <v>1714</v>
      </c>
      <c r="J559" s="169" t="s">
        <v>1716</v>
      </c>
      <c r="K559" s="183" t="s">
        <v>2429</v>
      </c>
      <c r="L559" s="174">
        <v>45162.543055555558</v>
      </c>
      <c r="M559" s="171">
        <v>45162</v>
      </c>
      <c r="N559" s="177">
        <v>0.5430555555576575</v>
      </c>
      <c r="O559" s="169" t="s">
        <v>1733</v>
      </c>
      <c r="P559" s="208">
        <f>'2023 Thawed mass'!E438</f>
        <v>109.93</v>
      </c>
      <c r="Q559" s="214">
        <v>7.04</v>
      </c>
      <c r="R559" s="247"/>
      <c r="S559" s="214">
        <v>7.04</v>
      </c>
      <c r="T559" s="247"/>
      <c r="U559" s="219"/>
      <c r="V559" s="219"/>
      <c r="W559" s="219"/>
      <c r="X559" s="219"/>
      <c r="Y559" s="219"/>
      <c r="Z559" s="219"/>
      <c r="AA559" s="219"/>
      <c r="AB559" s="219"/>
      <c r="AC559" s="219"/>
    </row>
    <row r="560" spans="1:29" x14ac:dyDescent="0.3">
      <c r="A560" s="219"/>
      <c r="B560" s="169" t="s">
        <v>1503</v>
      </c>
      <c r="C560" s="183" t="s">
        <v>2406</v>
      </c>
      <c r="D560" s="183" t="s">
        <v>922</v>
      </c>
      <c r="E560" s="183" t="s">
        <v>923</v>
      </c>
      <c r="F560" s="219"/>
      <c r="G560" s="174">
        <v>45159.496527777781</v>
      </c>
      <c r="H560" s="219"/>
      <c r="I560" s="169" t="s">
        <v>1717</v>
      </c>
      <c r="J560" s="169" t="s">
        <v>1719</v>
      </c>
      <c r="K560" s="183" t="s">
        <v>2429</v>
      </c>
      <c r="L560" s="174">
        <v>45162.624305555553</v>
      </c>
      <c r="M560" s="171">
        <v>45162</v>
      </c>
      <c r="N560" s="177">
        <v>0.62430555555329192</v>
      </c>
      <c r="O560" s="169" t="s">
        <v>1734</v>
      </c>
      <c r="P560" s="208">
        <f>'2023 Thawed mass'!E439</f>
        <v>133.16999999999999</v>
      </c>
      <c r="Q560" s="214">
        <v>11.63</v>
      </c>
      <c r="R560" s="247"/>
      <c r="S560" s="214">
        <v>11.63</v>
      </c>
      <c r="T560" s="247"/>
      <c r="U560" s="219"/>
      <c r="V560" s="219"/>
      <c r="W560" s="219"/>
      <c r="X560" s="219"/>
      <c r="Y560" s="219"/>
      <c r="Z560" s="219"/>
      <c r="AA560" s="219"/>
      <c r="AB560" s="219"/>
      <c r="AC560" s="219"/>
    </row>
    <row r="561" spans="1:29" x14ac:dyDescent="0.3">
      <c r="A561" s="219"/>
      <c r="B561" s="169" t="s">
        <v>1503</v>
      </c>
      <c r="C561" s="183" t="s">
        <v>2406</v>
      </c>
      <c r="D561" s="183" t="s">
        <v>922</v>
      </c>
      <c r="E561" s="183" t="s">
        <v>923</v>
      </c>
      <c r="F561" s="220"/>
      <c r="G561" s="174">
        <v>45159.496527777781</v>
      </c>
      <c r="H561" s="220"/>
      <c r="I561" s="169" t="s">
        <v>1720</v>
      </c>
      <c r="J561" s="169" t="s">
        <v>1722</v>
      </c>
      <c r="K561" s="183" t="s">
        <v>2429</v>
      </c>
      <c r="L561" s="174">
        <v>45163.467361111114</v>
      </c>
      <c r="M561" s="171">
        <v>45163</v>
      </c>
      <c r="N561" s="177">
        <v>0.46736111111385981</v>
      </c>
      <c r="O561" s="169" t="s">
        <v>1735</v>
      </c>
      <c r="P561" s="208">
        <f>'2023 Thawed mass'!E440</f>
        <v>146.11000000000001</v>
      </c>
      <c r="Q561" s="214">
        <v>7.81</v>
      </c>
      <c r="R561" s="247"/>
      <c r="S561" s="202">
        <v>7.81</v>
      </c>
      <c r="T561" s="247"/>
      <c r="U561" s="220"/>
      <c r="V561" s="220"/>
      <c r="W561" s="220"/>
      <c r="X561" s="220"/>
      <c r="Y561" s="220"/>
      <c r="Z561" s="220"/>
      <c r="AA561" s="220"/>
      <c r="AB561" s="220"/>
      <c r="AC561" s="220"/>
    </row>
    <row r="562" spans="1:29" ht="15" customHeight="1" x14ac:dyDescent="0.3">
      <c r="A562" s="267">
        <v>52</v>
      </c>
      <c r="B562" s="169" t="s">
        <v>1503</v>
      </c>
      <c r="C562" s="185" t="s">
        <v>2413</v>
      </c>
      <c r="D562" s="185" t="s">
        <v>904</v>
      </c>
      <c r="E562" s="185" t="s">
        <v>905</v>
      </c>
      <c r="F562" s="225" t="s">
        <v>1736</v>
      </c>
      <c r="G562" s="174">
        <v>45159.444444444445</v>
      </c>
      <c r="H562" s="225" t="str">
        <f>'2023 LDW fish'!R561</f>
        <v>L2368074-16</v>
      </c>
      <c r="I562" s="169" t="s">
        <v>1737</v>
      </c>
      <c r="J562" s="169" t="s">
        <v>1739</v>
      </c>
      <c r="K562" s="185" t="s">
        <v>2429</v>
      </c>
      <c r="L562" s="174">
        <v>45159.444444444445</v>
      </c>
      <c r="M562" s="171">
        <v>45159</v>
      </c>
      <c r="N562" s="177">
        <v>0.44444444444525288</v>
      </c>
      <c r="O562" s="169" t="s">
        <v>1738</v>
      </c>
      <c r="P562" s="208">
        <f>'2023 Thawed mass'!E441</f>
        <v>104.2</v>
      </c>
      <c r="Q562" s="215">
        <v>19.010000000000002</v>
      </c>
      <c r="R562" s="246">
        <f>MIN(Q562:Q568)</f>
        <v>13.14</v>
      </c>
      <c r="S562" s="202">
        <v>13.16</v>
      </c>
      <c r="T562" s="246">
        <f>SUM(S562:S568)</f>
        <v>92.240000000000009</v>
      </c>
      <c r="U562" s="242" t="str">
        <f>IF(T562&gt;=$U$1,"Yes","No")</f>
        <v>Yes</v>
      </c>
      <c r="V562" s="231"/>
      <c r="W562" s="242">
        <v>20.13</v>
      </c>
      <c r="X562" s="242">
        <v>5.08</v>
      </c>
      <c r="Y562" s="231" t="s">
        <v>2448</v>
      </c>
      <c r="Z562" s="242">
        <v>40.17</v>
      </c>
      <c r="AA562" s="242">
        <v>28.86</v>
      </c>
      <c r="AB562" s="243" t="s">
        <v>2448</v>
      </c>
      <c r="AC562" s="242">
        <v>0</v>
      </c>
    </row>
    <row r="563" spans="1:29" x14ac:dyDescent="0.3">
      <c r="A563" s="219"/>
      <c r="B563" s="169" t="s">
        <v>1503</v>
      </c>
      <c r="C563" s="185" t="s">
        <v>2413</v>
      </c>
      <c r="D563" s="185" t="s">
        <v>904</v>
      </c>
      <c r="E563" s="185" t="s">
        <v>905</v>
      </c>
      <c r="F563" s="219"/>
      <c r="G563" s="174">
        <v>45159.444444444445</v>
      </c>
      <c r="H563" s="219"/>
      <c r="I563" s="169" t="s">
        <v>1740</v>
      </c>
      <c r="J563" s="169" t="s">
        <v>1742</v>
      </c>
      <c r="K563" s="185" t="s">
        <v>2429</v>
      </c>
      <c r="L563" s="174">
        <v>45159.496527777781</v>
      </c>
      <c r="M563" s="171">
        <v>45159</v>
      </c>
      <c r="N563" s="177">
        <v>0.49652777778101154</v>
      </c>
      <c r="O563" s="169" t="s">
        <v>1741</v>
      </c>
      <c r="P563" s="208">
        <f>'2023 Thawed mass'!E442</f>
        <v>136.74</v>
      </c>
      <c r="Q563" s="215">
        <v>20.09</v>
      </c>
      <c r="R563" s="247"/>
      <c r="S563" s="202">
        <v>13.2</v>
      </c>
      <c r="T563" s="247"/>
      <c r="U563" s="219"/>
      <c r="V563" s="255"/>
      <c r="W563" s="219"/>
      <c r="X563" s="219"/>
      <c r="Y563" s="219"/>
      <c r="Z563" s="219"/>
      <c r="AA563" s="219"/>
      <c r="AB563" s="219"/>
      <c r="AC563" s="219"/>
    </row>
    <row r="564" spans="1:29" x14ac:dyDescent="0.3">
      <c r="A564" s="219"/>
      <c r="B564" s="169" t="s">
        <v>1503</v>
      </c>
      <c r="C564" s="185" t="s">
        <v>2413</v>
      </c>
      <c r="D564" s="185" t="s">
        <v>904</v>
      </c>
      <c r="E564" s="185" t="s">
        <v>905</v>
      </c>
      <c r="F564" s="219"/>
      <c r="G564" s="174">
        <v>45159.444444444445</v>
      </c>
      <c r="H564" s="219"/>
      <c r="I564" s="169" t="s">
        <v>1743</v>
      </c>
      <c r="J564" s="169" t="s">
        <v>1745</v>
      </c>
      <c r="K564" s="185" t="s">
        <v>2429</v>
      </c>
      <c r="L564" s="174">
        <v>45159.526388888888</v>
      </c>
      <c r="M564" s="171">
        <v>45159</v>
      </c>
      <c r="N564" s="177">
        <v>0.52638888888759539</v>
      </c>
      <c r="O564" s="169" t="s">
        <v>1744</v>
      </c>
      <c r="P564" s="208">
        <f>'2023 Thawed mass'!E443</f>
        <v>158.1</v>
      </c>
      <c r="Q564" s="215">
        <v>30.15</v>
      </c>
      <c r="R564" s="247"/>
      <c r="S564" s="202">
        <v>13.21</v>
      </c>
      <c r="T564" s="247"/>
      <c r="U564" s="219"/>
      <c r="V564" s="255"/>
      <c r="W564" s="219"/>
      <c r="X564" s="219"/>
      <c r="Y564" s="219"/>
      <c r="Z564" s="219"/>
      <c r="AA564" s="219"/>
      <c r="AB564" s="219"/>
      <c r="AC564" s="219"/>
    </row>
    <row r="565" spans="1:29" x14ac:dyDescent="0.3">
      <c r="A565" s="219"/>
      <c r="B565" s="169" t="s">
        <v>1503</v>
      </c>
      <c r="C565" s="185" t="s">
        <v>2413</v>
      </c>
      <c r="D565" s="185" t="s">
        <v>904</v>
      </c>
      <c r="E565" s="185" t="s">
        <v>905</v>
      </c>
      <c r="F565" s="219"/>
      <c r="G565" s="174">
        <v>45159.444444444445</v>
      </c>
      <c r="H565" s="219"/>
      <c r="I565" s="169" t="s">
        <v>1746</v>
      </c>
      <c r="J565" s="169" t="s">
        <v>1748</v>
      </c>
      <c r="K565" s="185" t="s">
        <v>2429</v>
      </c>
      <c r="L565" s="174">
        <v>45160.481249999997</v>
      </c>
      <c r="M565" s="171">
        <v>45160</v>
      </c>
      <c r="N565" s="177">
        <v>0.48124999999708962</v>
      </c>
      <c r="O565" s="169" t="s">
        <v>1747</v>
      </c>
      <c r="P565" s="208">
        <f>'2023 Thawed mass'!E444</f>
        <v>163.92</v>
      </c>
      <c r="Q565" s="215">
        <v>14.43</v>
      </c>
      <c r="R565" s="247"/>
      <c r="S565" s="202">
        <v>13.16</v>
      </c>
      <c r="T565" s="247"/>
      <c r="U565" s="219"/>
      <c r="V565" s="255"/>
      <c r="W565" s="219"/>
      <c r="X565" s="219"/>
      <c r="Y565" s="219"/>
      <c r="Z565" s="219"/>
      <c r="AA565" s="219"/>
      <c r="AB565" s="219"/>
      <c r="AC565" s="219"/>
    </row>
    <row r="566" spans="1:29" x14ac:dyDescent="0.3">
      <c r="A566" s="219"/>
      <c r="B566" s="169" t="s">
        <v>1503</v>
      </c>
      <c r="C566" s="185" t="s">
        <v>2413</v>
      </c>
      <c r="D566" s="185" t="s">
        <v>904</v>
      </c>
      <c r="E566" s="185" t="s">
        <v>905</v>
      </c>
      <c r="F566" s="219"/>
      <c r="G566" s="174">
        <v>45159.444444444445</v>
      </c>
      <c r="H566" s="219"/>
      <c r="I566" s="169" t="s">
        <v>1765</v>
      </c>
      <c r="J566" s="169" t="s">
        <v>1767</v>
      </c>
      <c r="K566" s="185" t="s">
        <v>2429</v>
      </c>
      <c r="L566" s="174">
        <v>45162.488888888889</v>
      </c>
      <c r="M566" s="171">
        <v>45162</v>
      </c>
      <c r="N566" s="177">
        <v>0.48888888888905058</v>
      </c>
      <c r="O566" s="169" t="s">
        <v>1766</v>
      </c>
      <c r="P566" s="208">
        <f>'2023 Thawed mass'!E445</f>
        <v>107.46</v>
      </c>
      <c r="Q566" s="215">
        <v>13.14</v>
      </c>
      <c r="R566" s="247"/>
      <c r="S566" s="202">
        <v>13.12</v>
      </c>
      <c r="T566" s="247"/>
      <c r="U566" s="219"/>
      <c r="V566" s="255"/>
      <c r="W566" s="219"/>
      <c r="X566" s="219"/>
      <c r="Y566" s="219"/>
      <c r="Z566" s="219"/>
      <c r="AA566" s="219"/>
      <c r="AB566" s="219"/>
      <c r="AC566" s="219"/>
    </row>
    <row r="567" spans="1:29" x14ac:dyDescent="0.3">
      <c r="A567" s="219"/>
      <c r="B567" s="169" t="s">
        <v>1503</v>
      </c>
      <c r="C567" s="185" t="s">
        <v>2413</v>
      </c>
      <c r="D567" s="185" t="s">
        <v>904</v>
      </c>
      <c r="E567" s="185" t="s">
        <v>905</v>
      </c>
      <c r="F567" s="219"/>
      <c r="G567" s="174">
        <v>45159.444444444445</v>
      </c>
      <c r="H567" s="219"/>
      <c r="I567" s="169" t="s">
        <v>1774</v>
      </c>
      <c r="J567" s="169" t="s">
        <v>1776</v>
      </c>
      <c r="K567" s="185" t="s">
        <v>2429</v>
      </c>
      <c r="L567" s="174">
        <v>45162.543055555558</v>
      </c>
      <c r="M567" s="171">
        <v>45162</v>
      </c>
      <c r="N567" s="177">
        <v>0.5430555555576575</v>
      </c>
      <c r="O567" s="169" t="s">
        <v>1775</v>
      </c>
      <c r="P567" s="208">
        <f>'2023 Thawed mass'!E446</f>
        <v>105.49</v>
      </c>
      <c r="Q567" s="215">
        <v>18.690000000000001</v>
      </c>
      <c r="R567" s="247"/>
      <c r="S567" s="202">
        <v>13.2</v>
      </c>
      <c r="T567" s="247"/>
      <c r="U567" s="219"/>
      <c r="V567" s="255"/>
      <c r="W567" s="219"/>
      <c r="X567" s="219"/>
      <c r="Y567" s="219"/>
      <c r="Z567" s="219"/>
      <c r="AA567" s="219"/>
      <c r="AB567" s="219"/>
      <c r="AC567" s="219"/>
    </row>
    <row r="568" spans="1:29" x14ac:dyDescent="0.3">
      <c r="A568" s="219"/>
      <c r="B568" s="169" t="s">
        <v>1503</v>
      </c>
      <c r="C568" s="185" t="s">
        <v>2413</v>
      </c>
      <c r="D568" s="185" t="s">
        <v>904</v>
      </c>
      <c r="E568" s="185" t="s">
        <v>905</v>
      </c>
      <c r="F568" s="220"/>
      <c r="G568" s="174">
        <v>45159.444444444445</v>
      </c>
      <c r="H568" s="220"/>
      <c r="I568" s="169" t="s">
        <v>1777</v>
      </c>
      <c r="J568" s="169" t="s">
        <v>1779</v>
      </c>
      <c r="K568" s="185" t="s">
        <v>2429</v>
      </c>
      <c r="L568" s="174">
        <v>45162.593055555553</v>
      </c>
      <c r="M568" s="171">
        <v>45162</v>
      </c>
      <c r="N568" s="177">
        <v>0.59305555555329192</v>
      </c>
      <c r="O568" s="169" t="s">
        <v>1778</v>
      </c>
      <c r="P568" s="208">
        <f>'2023 Thawed mass'!E447</f>
        <v>186.59</v>
      </c>
      <c r="Q568" s="215">
        <v>24.43</v>
      </c>
      <c r="R568" s="247"/>
      <c r="S568" s="202">
        <v>13.19</v>
      </c>
      <c r="T568" s="247"/>
      <c r="U568" s="220"/>
      <c r="V568" s="256"/>
      <c r="W568" s="220"/>
      <c r="X568" s="220"/>
      <c r="Y568" s="220"/>
      <c r="Z568" s="220"/>
      <c r="AA568" s="220"/>
      <c r="AB568" s="220"/>
      <c r="AC568" s="220"/>
    </row>
    <row r="569" spans="1:29" ht="15" customHeight="1" x14ac:dyDescent="0.3">
      <c r="A569" s="267">
        <v>53</v>
      </c>
      <c r="B569" s="169" t="s">
        <v>1503</v>
      </c>
      <c r="C569" s="185" t="s">
        <v>2414</v>
      </c>
      <c r="D569" s="185" t="s">
        <v>904</v>
      </c>
      <c r="E569" s="185" t="s">
        <v>905</v>
      </c>
      <c r="F569" s="225" t="s">
        <v>1796</v>
      </c>
      <c r="G569" s="174">
        <v>45160.481249999997</v>
      </c>
      <c r="H569" s="225" t="str">
        <f>'2023 LDW fish'!R568</f>
        <v>L2368074-17</v>
      </c>
      <c r="I569" s="169" t="s">
        <v>1797</v>
      </c>
      <c r="J569" s="169" t="s">
        <v>1799</v>
      </c>
      <c r="K569" s="185" t="s">
        <v>2429</v>
      </c>
      <c r="L569" s="174">
        <v>45160.481249999997</v>
      </c>
      <c r="M569" s="171">
        <v>45160</v>
      </c>
      <c r="N569" s="177">
        <v>0.48124999999708962</v>
      </c>
      <c r="O569" s="169" t="s">
        <v>1798</v>
      </c>
      <c r="P569" s="208">
        <f>'2023 Thawed mass'!E448</f>
        <v>155.76</v>
      </c>
      <c r="Q569" s="215">
        <v>31.38</v>
      </c>
      <c r="R569" s="246">
        <f>MIN(Q569:Q574)</f>
        <v>23.96</v>
      </c>
      <c r="S569" s="202">
        <v>24.08</v>
      </c>
      <c r="T569" s="246">
        <f>SUM(S569:S574)</f>
        <v>144.17000000000002</v>
      </c>
      <c r="U569" s="242" t="str">
        <f>IF(T569&gt;=$U$1+10,"Yes","No")</f>
        <v>Yes</v>
      </c>
      <c r="V569" s="251" t="s">
        <v>2460</v>
      </c>
      <c r="W569" s="242">
        <v>20.18</v>
      </c>
      <c r="X569" s="242">
        <v>5.21</v>
      </c>
      <c r="Y569" s="242" t="s">
        <v>2448</v>
      </c>
      <c r="Z569" s="242">
        <v>40.119999999999997</v>
      </c>
      <c r="AA569" s="242">
        <v>78.66</v>
      </c>
      <c r="AB569" s="243" t="s">
        <v>2448</v>
      </c>
      <c r="AC569" s="242">
        <v>0</v>
      </c>
    </row>
    <row r="570" spans="1:29" x14ac:dyDescent="0.3">
      <c r="A570" s="219"/>
      <c r="B570" s="169" t="s">
        <v>1503</v>
      </c>
      <c r="C570" s="185" t="s">
        <v>2414</v>
      </c>
      <c r="D570" s="185" t="s">
        <v>904</v>
      </c>
      <c r="E570" s="185" t="s">
        <v>905</v>
      </c>
      <c r="F570" s="219"/>
      <c r="G570" s="174">
        <v>45160.481249999997</v>
      </c>
      <c r="H570" s="219"/>
      <c r="I570" s="169" t="s">
        <v>1800</v>
      </c>
      <c r="J570" s="169" t="s">
        <v>1802</v>
      </c>
      <c r="K570" s="185" t="s">
        <v>2429</v>
      </c>
      <c r="L570" s="174">
        <v>45160.513888888891</v>
      </c>
      <c r="M570" s="171">
        <v>45160</v>
      </c>
      <c r="N570" s="177">
        <v>0.51388888889050577</v>
      </c>
      <c r="O570" s="169" t="s">
        <v>1801</v>
      </c>
      <c r="P570" s="208">
        <f>'2023 Thawed mass'!E449</f>
        <v>143.57</v>
      </c>
      <c r="Q570" s="214">
        <v>34.06</v>
      </c>
      <c r="R570" s="247"/>
      <c r="S570" s="202">
        <v>24.07</v>
      </c>
      <c r="T570" s="247"/>
      <c r="U570" s="219"/>
      <c r="V570" s="254"/>
      <c r="W570" s="219"/>
      <c r="X570" s="219"/>
      <c r="Y570" s="219"/>
      <c r="Z570" s="219"/>
      <c r="AA570" s="219"/>
      <c r="AB570" s="219"/>
      <c r="AC570" s="219"/>
    </row>
    <row r="571" spans="1:29" x14ac:dyDescent="0.3">
      <c r="A571" s="219"/>
      <c r="B571" s="169" t="s">
        <v>1503</v>
      </c>
      <c r="C571" s="185" t="s">
        <v>2414</v>
      </c>
      <c r="D571" s="185" t="s">
        <v>904</v>
      </c>
      <c r="E571" s="185" t="s">
        <v>905</v>
      </c>
      <c r="F571" s="219"/>
      <c r="G571" s="174">
        <v>45160.481249999997</v>
      </c>
      <c r="H571" s="219"/>
      <c r="I571" s="169" t="s">
        <v>1803</v>
      </c>
      <c r="J571" s="169" t="s">
        <v>1805</v>
      </c>
      <c r="K571" s="185" t="s">
        <v>2429</v>
      </c>
      <c r="L571" s="174">
        <v>45160.592361111114</v>
      </c>
      <c r="M571" s="171">
        <v>45160</v>
      </c>
      <c r="N571" s="177">
        <v>0.59236111111385981</v>
      </c>
      <c r="O571" s="169" t="s">
        <v>1804</v>
      </c>
      <c r="P571" s="208">
        <f>'2023 Thawed mass'!E450</f>
        <v>151.5</v>
      </c>
      <c r="Q571" s="214">
        <v>33.99</v>
      </c>
      <c r="R571" s="247"/>
      <c r="S571" s="202">
        <v>24.03</v>
      </c>
      <c r="T571" s="247"/>
      <c r="U571" s="219"/>
      <c r="V571" s="254"/>
      <c r="W571" s="219"/>
      <c r="X571" s="219"/>
      <c r="Y571" s="219"/>
      <c r="Z571" s="219"/>
      <c r="AA571" s="219"/>
      <c r="AB571" s="219"/>
      <c r="AC571" s="219"/>
    </row>
    <row r="572" spans="1:29" x14ac:dyDescent="0.3">
      <c r="A572" s="219"/>
      <c r="B572" s="169" t="s">
        <v>1503</v>
      </c>
      <c r="C572" s="185" t="s">
        <v>2414</v>
      </c>
      <c r="D572" s="185" t="s">
        <v>904</v>
      </c>
      <c r="E572" s="185" t="s">
        <v>905</v>
      </c>
      <c r="F572" s="219"/>
      <c r="G572" s="174">
        <v>45160.481249999997</v>
      </c>
      <c r="H572" s="219"/>
      <c r="I572" s="169" t="s">
        <v>1828</v>
      </c>
      <c r="J572" s="169" t="s">
        <v>1830</v>
      </c>
      <c r="K572" s="185" t="s">
        <v>2429</v>
      </c>
      <c r="L572" s="174">
        <v>45162.418055555558</v>
      </c>
      <c r="M572" s="171">
        <v>45162</v>
      </c>
      <c r="N572" s="177">
        <v>0.4180555555576575</v>
      </c>
      <c r="O572" s="169" t="s">
        <v>1829</v>
      </c>
      <c r="P572" s="208">
        <f>'2023 Thawed mass'!E451</f>
        <v>104.62</v>
      </c>
      <c r="Q572" s="214">
        <v>27.09</v>
      </c>
      <c r="R572" s="247"/>
      <c r="S572" s="202">
        <v>24.05</v>
      </c>
      <c r="T572" s="247"/>
      <c r="U572" s="219"/>
      <c r="V572" s="254"/>
      <c r="W572" s="219"/>
      <c r="X572" s="219"/>
      <c r="Y572" s="219"/>
      <c r="Z572" s="219"/>
      <c r="AA572" s="219"/>
      <c r="AB572" s="219"/>
      <c r="AC572" s="219"/>
    </row>
    <row r="573" spans="1:29" x14ac:dyDescent="0.3">
      <c r="A573" s="219"/>
      <c r="B573" s="169" t="s">
        <v>1503</v>
      </c>
      <c r="C573" s="185" t="s">
        <v>2414</v>
      </c>
      <c r="D573" s="185" t="s">
        <v>904</v>
      </c>
      <c r="E573" s="185" t="s">
        <v>905</v>
      </c>
      <c r="F573" s="219"/>
      <c r="G573" s="174">
        <v>45160.481249999997</v>
      </c>
      <c r="H573" s="219"/>
      <c r="I573" s="169" t="s">
        <v>1831</v>
      </c>
      <c r="J573" s="169" t="s">
        <v>1833</v>
      </c>
      <c r="K573" s="185" t="s">
        <v>2429</v>
      </c>
      <c r="L573" s="174">
        <v>45162.48333333333</v>
      </c>
      <c r="M573" s="171">
        <v>45162</v>
      </c>
      <c r="N573" s="177">
        <v>0.48333333332993789</v>
      </c>
      <c r="O573" s="169" t="s">
        <v>1832</v>
      </c>
      <c r="P573" s="208">
        <f>'2023 Thawed mass'!E452</f>
        <v>176.72</v>
      </c>
      <c r="Q573" s="214">
        <v>23.96</v>
      </c>
      <c r="R573" s="247"/>
      <c r="S573" s="202">
        <v>23.92</v>
      </c>
      <c r="T573" s="247"/>
      <c r="U573" s="219"/>
      <c r="V573" s="254"/>
      <c r="W573" s="219"/>
      <c r="X573" s="219"/>
      <c r="Y573" s="219"/>
      <c r="Z573" s="219"/>
      <c r="AA573" s="219"/>
      <c r="AB573" s="219"/>
      <c r="AC573" s="219"/>
    </row>
    <row r="574" spans="1:29" x14ac:dyDescent="0.3">
      <c r="A574" s="219"/>
      <c r="B574" s="169" t="s">
        <v>1503</v>
      </c>
      <c r="C574" s="185" t="s">
        <v>2414</v>
      </c>
      <c r="D574" s="185" t="s">
        <v>904</v>
      </c>
      <c r="E574" s="185" t="s">
        <v>905</v>
      </c>
      <c r="F574" s="220"/>
      <c r="G574" s="174">
        <v>45160.481249999997</v>
      </c>
      <c r="H574" s="220"/>
      <c r="I574" s="169" t="s">
        <v>1834</v>
      </c>
      <c r="J574" s="169" t="s">
        <v>1836</v>
      </c>
      <c r="K574" s="185" t="s">
        <v>2429</v>
      </c>
      <c r="L574" s="174">
        <v>45163.472916666666</v>
      </c>
      <c r="M574" s="171">
        <v>45163</v>
      </c>
      <c r="N574" s="177">
        <v>0.47291666666569654</v>
      </c>
      <c r="O574" s="169" t="s">
        <v>1835</v>
      </c>
      <c r="P574" s="208">
        <f>'2023 Thawed mass'!E453</f>
        <v>171.52</v>
      </c>
      <c r="Q574" s="214">
        <v>36.07</v>
      </c>
      <c r="R574" s="247"/>
      <c r="S574" s="202">
        <v>24.02</v>
      </c>
      <c r="T574" s="247"/>
      <c r="U574" s="220"/>
      <c r="V574" s="254"/>
      <c r="W574" s="220"/>
      <c r="X574" s="220"/>
      <c r="Y574" s="220"/>
      <c r="Z574" s="220"/>
      <c r="AA574" s="220"/>
      <c r="AB574" s="220"/>
      <c r="AC574" s="220"/>
    </row>
    <row r="575" spans="1:29" x14ac:dyDescent="0.3">
      <c r="A575" s="267">
        <v>54</v>
      </c>
      <c r="B575" s="169" t="s">
        <v>1503</v>
      </c>
      <c r="C575" s="185" t="s">
        <v>2413</v>
      </c>
      <c r="D575" s="185" t="s">
        <v>922</v>
      </c>
      <c r="E575" s="185" t="s">
        <v>923</v>
      </c>
      <c r="F575" s="225" t="s">
        <v>1780</v>
      </c>
      <c r="G575" s="174">
        <v>45159.444444444445</v>
      </c>
      <c r="H575" s="225" t="str">
        <f>'2023 LDW fish'!R574</f>
        <v>L2368074-18</v>
      </c>
      <c r="I575" s="169" t="s">
        <v>1737</v>
      </c>
      <c r="J575" s="169" t="s">
        <v>1739</v>
      </c>
      <c r="K575" s="185" t="s">
        <v>2429</v>
      </c>
      <c r="L575" s="174">
        <v>45159.444444444445</v>
      </c>
      <c r="M575" s="171">
        <v>45159</v>
      </c>
      <c r="N575" s="177">
        <v>0.44444444444525288</v>
      </c>
      <c r="O575" s="169" t="s">
        <v>1781</v>
      </c>
      <c r="P575" s="208">
        <f>'2023 Thawed mass'!E454</f>
        <v>104.2</v>
      </c>
      <c r="Q575" s="215">
        <v>5.22</v>
      </c>
      <c r="R575" s="246">
        <f>MIN(Q575:Q587)</f>
        <v>4.3600000000000003</v>
      </c>
      <c r="S575" s="215">
        <v>5.22</v>
      </c>
      <c r="T575" s="246">
        <f>SUM(S575:S587)</f>
        <v>152.63</v>
      </c>
      <c r="U575" s="242" t="str">
        <f>IF(T575&gt;=$U$1+40,"Yes","No")</f>
        <v>Yes</v>
      </c>
      <c r="V575" s="242"/>
      <c r="W575" s="242">
        <v>20.45</v>
      </c>
      <c r="X575" s="242">
        <v>5.3</v>
      </c>
      <c r="Y575" s="242" t="s">
        <v>2448</v>
      </c>
      <c r="Z575" s="242">
        <v>40.270000000000003</v>
      </c>
      <c r="AA575" s="242">
        <v>86.61</v>
      </c>
      <c r="AB575" s="243" t="s">
        <v>2448</v>
      </c>
      <c r="AC575" s="242">
        <v>0</v>
      </c>
    </row>
    <row r="576" spans="1:29" x14ac:dyDescent="0.3">
      <c r="A576" s="219"/>
      <c r="B576" s="169" t="s">
        <v>1503</v>
      </c>
      <c r="C576" s="185" t="s">
        <v>2413</v>
      </c>
      <c r="D576" s="185" t="s">
        <v>922</v>
      </c>
      <c r="E576" s="185" t="s">
        <v>923</v>
      </c>
      <c r="F576" s="219"/>
      <c r="G576" s="174">
        <v>45159.444444444445</v>
      </c>
      <c r="H576" s="219"/>
      <c r="I576" s="169" t="s">
        <v>1740</v>
      </c>
      <c r="J576" s="169" t="s">
        <v>1742</v>
      </c>
      <c r="K576" s="185" t="s">
        <v>2429</v>
      </c>
      <c r="L576" s="174">
        <v>45159.496527777781</v>
      </c>
      <c r="M576" s="171">
        <v>45159</v>
      </c>
      <c r="N576" s="177">
        <v>0.49652777778101154</v>
      </c>
      <c r="O576" s="169" t="s">
        <v>1782</v>
      </c>
      <c r="P576" s="208">
        <f>'2023 Thawed mass'!E455</f>
        <v>136.74</v>
      </c>
      <c r="Q576" s="214">
        <v>16.989999999999998</v>
      </c>
      <c r="R576" s="247"/>
      <c r="S576" s="214">
        <v>16.989999999999998</v>
      </c>
      <c r="T576" s="247"/>
      <c r="U576" s="219"/>
      <c r="V576" s="219"/>
      <c r="W576" s="219"/>
      <c r="X576" s="219"/>
      <c r="Y576" s="219"/>
      <c r="Z576" s="219"/>
      <c r="AA576" s="219"/>
      <c r="AB576" s="219"/>
      <c r="AC576" s="219"/>
    </row>
    <row r="577" spans="1:29" x14ac:dyDescent="0.3">
      <c r="A577" s="219"/>
      <c r="B577" s="169" t="s">
        <v>1503</v>
      </c>
      <c r="C577" s="185" t="s">
        <v>2413</v>
      </c>
      <c r="D577" s="185" t="s">
        <v>922</v>
      </c>
      <c r="E577" s="185" t="s">
        <v>923</v>
      </c>
      <c r="F577" s="219"/>
      <c r="G577" s="174">
        <v>45159.444444444445</v>
      </c>
      <c r="H577" s="219"/>
      <c r="I577" s="169" t="s">
        <v>1743</v>
      </c>
      <c r="J577" s="169" t="s">
        <v>1745</v>
      </c>
      <c r="K577" s="185" t="s">
        <v>2429</v>
      </c>
      <c r="L577" s="174">
        <v>45159.526388888888</v>
      </c>
      <c r="M577" s="171">
        <v>45159</v>
      </c>
      <c r="N577" s="177">
        <v>0.52638888888759539</v>
      </c>
      <c r="O577" s="169" t="s">
        <v>1783</v>
      </c>
      <c r="P577" s="208">
        <f>'2023 Thawed mass'!E456</f>
        <v>158.1</v>
      </c>
      <c r="Q577" s="214">
        <v>14.9</v>
      </c>
      <c r="R577" s="247"/>
      <c r="S577" s="214">
        <v>14.9</v>
      </c>
      <c r="T577" s="247"/>
      <c r="U577" s="219"/>
      <c r="V577" s="219"/>
      <c r="W577" s="219"/>
      <c r="X577" s="219"/>
      <c r="Y577" s="219"/>
      <c r="Z577" s="219"/>
      <c r="AA577" s="219"/>
      <c r="AB577" s="219"/>
      <c r="AC577" s="219"/>
    </row>
    <row r="578" spans="1:29" x14ac:dyDescent="0.3">
      <c r="A578" s="219"/>
      <c r="B578" s="169" t="s">
        <v>1503</v>
      </c>
      <c r="C578" s="185" t="s">
        <v>2413</v>
      </c>
      <c r="D578" s="185" t="s">
        <v>922</v>
      </c>
      <c r="E578" s="185" t="s">
        <v>923</v>
      </c>
      <c r="F578" s="219"/>
      <c r="G578" s="174">
        <v>45159.444444444445</v>
      </c>
      <c r="H578" s="219"/>
      <c r="I578" s="169" t="s">
        <v>1746</v>
      </c>
      <c r="J578" s="169" t="s">
        <v>1748</v>
      </c>
      <c r="K578" s="185" t="s">
        <v>2429</v>
      </c>
      <c r="L578" s="174">
        <v>45160.481249999997</v>
      </c>
      <c r="M578" s="171">
        <v>45160</v>
      </c>
      <c r="N578" s="177">
        <v>0.48124999999708962</v>
      </c>
      <c r="O578" s="169" t="s">
        <v>1784</v>
      </c>
      <c r="P578" s="208">
        <f>'2023 Thawed mass'!E457</f>
        <v>163.92</v>
      </c>
      <c r="Q578" s="214">
        <v>24.05</v>
      </c>
      <c r="R578" s="247"/>
      <c r="S578" s="214">
        <v>24.05</v>
      </c>
      <c r="T578" s="247"/>
      <c r="U578" s="219"/>
      <c r="V578" s="219"/>
      <c r="W578" s="219"/>
      <c r="X578" s="219"/>
      <c r="Y578" s="219"/>
      <c r="Z578" s="219"/>
      <c r="AA578" s="219"/>
      <c r="AB578" s="219"/>
      <c r="AC578" s="219"/>
    </row>
    <row r="579" spans="1:29" x14ac:dyDescent="0.3">
      <c r="A579" s="219"/>
      <c r="B579" s="169" t="s">
        <v>1503</v>
      </c>
      <c r="C579" s="185" t="s">
        <v>2413</v>
      </c>
      <c r="D579" s="185" t="s">
        <v>922</v>
      </c>
      <c r="E579" s="185" t="s">
        <v>923</v>
      </c>
      <c r="F579" s="219"/>
      <c r="G579" s="174">
        <v>45159.444444444445</v>
      </c>
      <c r="H579" s="219"/>
      <c r="I579" s="169" t="s">
        <v>1765</v>
      </c>
      <c r="J579" s="169" t="s">
        <v>1767</v>
      </c>
      <c r="K579" s="185" t="s">
        <v>2429</v>
      </c>
      <c r="L579" s="174">
        <v>45162.488888888889</v>
      </c>
      <c r="M579" s="171">
        <v>45162</v>
      </c>
      <c r="N579" s="177">
        <v>0.48888888888905058</v>
      </c>
      <c r="O579" s="169" t="s">
        <v>1791</v>
      </c>
      <c r="P579" s="208">
        <f>'2023 Thawed mass'!E458</f>
        <v>107.46</v>
      </c>
      <c r="Q579" s="214">
        <v>4.3600000000000003</v>
      </c>
      <c r="R579" s="247"/>
      <c r="S579" s="214">
        <v>4.3600000000000003</v>
      </c>
      <c r="T579" s="247"/>
      <c r="U579" s="219"/>
      <c r="V579" s="219"/>
      <c r="W579" s="219"/>
      <c r="X579" s="219"/>
      <c r="Y579" s="219"/>
      <c r="Z579" s="219"/>
      <c r="AA579" s="219"/>
      <c r="AB579" s="219"/>
      <c r="AC579" s="219"/>
    </row>
    <row r="580" spans="1:29" x14ac:dyDescent="0.3">
      <c r="A580" s="219"/>
      <c r="B580" s="169" t="s">
        <v>1503</v>
      </c>
      <c r="C580" s="185" t="s">
        <v>2413</v>
      </c>
      <c r="D580" s="185" t="s">
        <v>922</v>
      </c>
      <c r="E580" s="185" t="s">
        <v>923</v>
      </c>
      <c r="F580" s="219"/>
      <c r="G580" s="174">
        <v>45159.444444444445</v>
      </c>
      <c r="H580" s="219"/>
      <c r="I580" s="169" t="s">
        <v>1774</v>
      </c>
      <c r="J580" s="169" t="s">
        <v>1776</v>
      </c>
      <c r="K580" s="185" t="s">
        <v>2429</v>
      </c>
      <c r="L580" s="174">
        <v>45162.543055555558</v>
      </c>
      <c r="M580" s="171">
        <v>45162</v>
      </c>
      <c r="N580" s="177">
        <v>0.5430555555576575</v>
      </c>
      <c r="O580" s="169" t="s">
        <v>1794</v>
      </c>
      <c r="P580" s="208">
        <f>'2023 Thawed mass'!E459</f>
        <v>105.49</v>
      </c>
      <c r="Q580" s="214">
        <v>5.95</v>
      </c>
      <c r="R580" s="247"/>
      <c r="S580" s="214">
        <v>5.95</v>
      </c>
      <c r="T580" s="247"/>
      <c r="U580" s="219"/>
      <c r="V580" s="219"/>
      <c r="W580" s="219"/>
      <c r="X580" s="219"/>
      <c r="Y580" s="219"/>
      <c r="Z580" s="219"/>
      <c r="AA580" s="219"/>
      <c r="AB580" s="219"/>
      <c r="AC580" s="219"/>
    </row>
    <row r="581" spans="1:29" x14ac:dyDescent="0.3">
      <c r="A581" s="219"/>
      <c r="B581" s="169" t="s">
        <v>1503</v>
      </c>
      <c r="C581" s="185" t="s">
        <v>2413</v>
      </c>
      <c r="D581" s="185" t="s">
        <v>922</v>
      </c>
      <c r="E581" s="185" t="s">
        <v>923</v>
      </c>
      <c r="F581" s="219"/>
      <c r="G581" s="174">
        <v>45159.444444444445</v>
      </c>
      <c r="H581" s="219"/>
      <c r="I581" s="169" t="s">
        <v>1777</v>
      </c>
      <c r="J581" s="169" t="s">
        <v>1779</v>
      </c>
      <c r="K581" s="185" t="s">
        <v>2429</v>
      </c>
      <c r="L581" s="174">
        <v>45162.593055555553</v>
      </c>
      <c r="M581" s="171">
        <v>45162</v>
      </c>
      <c r="N581" s="177">
        <v>0.59305555555329192</v>
      </c>
      <c r="O581" s="169" t="s">
        <v>1795</v>
      </c>
      <c r="P581" s="208">
        <f>'2023 Thawed mass'!E460</f>
        <v>186.59</v>
      </c>
      <c r="Q581" s="214">
        <v>15.74</v>
      </c>
      <c r="R581" s="247"/>
      <c r="S581" s="214">
        <v>15.74</v>
      </c>
      <c r="T581" s="247"/>
      <c r="U581" s="219"/>
      <c r="V581" s="219"/>
      <c r="W581" s="219"/>
      <c r="X581" s="219"/>
      <c r="Y581" s="219"/>
      <c r="Z581" s="219"/>
      <c r="AA581" s="219"/>
      <c r="AB581" s="219"/>
      <c r="AC581" s="219"/>
    </row>
    <row r="582" spans="1:29" x14ac:dyDescent="0.3">
      <c r="A582" s="219"/>
      <c r="B582" s="169" t="s">
        <v>1503</v>
      </c>
      <c r="C582" s="185" t="s">
        <v>2414</v>
      </c>
      <c r="D582" s="185" t="s">
        <v>922</v>
      </c>
      <c r="E582" s="185" t="s">
        <v>923</v>
      </c>
      <c r="F582" s="219"/>
      <c r="G582" s="174">
        <v>45159.444444444445</v>
      </c>
      <c r="H582" s="219"/>
      <c r="I582" s="169" t="s">
        <v>1797</v>
      </c>
      <c r="J582" s="169" t="s">
        <v>1799</v>
      </c>
      <c r="K582" s="185" t="s">
        <v>2429</v>
      </c>
      <c r="L582" s="174">
        <v>45160.481249999997</v>
      </c>
      <c r="M582" s="171">
        <v>45160</v>
      </c>
      <c r="N582" s="177">
        <v>0.48124999999708962</v>
      </c>
      <c r="O582" s="169" t="s">
        <v>1837</v>
      </c>
      <c r="P582" s="208">
        <f>'2023 Thawed mass'!E461</f>
        <v>155.76</v>
      </c>
      <c r="Q582" s="214">
        <v>6.25</v>
      </c>
      <c r="R582" s="247"/>
      <c r="S582" s="214">
        <v>6.25</v>
      </c>
      <c r="T582" s="247"/>
      <c r="U582" s="219"/>
      <c r="V582" s="219"/>
      <c r="W582" s="219"/>
      <c r="X582" s="219"/>
      <c r="Y582" s="219"/>
      <c r="Z582" s="219"/>
      <c r="AA582" s="219"/>
      <c r="AB582" s="219"/>
      <c r="AC582" s="219"/>
    </row>
    <row r="583" spans="1:29" x14ac:dyDescent="0.3">
      <c r="A583" s="219"/>
      <c r="B583" s="169" t="s">
        <v>1503</v>
      </c>
      <c r="C583" s="185" t="s">
        <v>2414</v>
      </c>
      <c r="D583" s="185" t="s">
        <v>922</v>
      </c>
      <c r="E583" s="185" t="s">
        <v>923</v>
      </c>
      <c r="F583" s="219"/>
      <c r="G583" s="174">
        <v>45159.444444444445</v>
      </c>
      <c r="H583" s="219"/>
      <c r="I583" s="169" t="s">
        <v>1800</v>
      </c>
      <c r="J583" s="169" t="s">
        <v>1802</v>
      </c>
      <c r="K583" s="185" t="s">
        <v>2429</v>
      </c>
      <c r="L583" s="174">
        <v>45160.513888888891</v>
      </c>
      <c r="M583" s="171">
        <v>45160</v>
      </c>
      <c r="N583" s="177">
        <v>0.51388888889050577</v>
      </c>
      <c r="O583" s="169" t="s">
        <v>1838</v>
      </c>
      <c r="P583" s="208">
        <f>'2023 Thawed mass'!E462</f>
        <v>143.57</v>
      </c>
      <c r="Q583" s="214">
        <v>7.12</v>
      </c>
      <c r="R583" s="247"/>
      <c r="S583" s="214">
        <v>7.12</v>
      </c>
      <c r="T583" s="247"/>
      <c r="U583" s="219"/>
      <c r="V583" s="219"/>
      <c r="W583" s="219"/>
      <c r="X583" s="219"/>
      <c r="Y583" s="219"/>
      <c r="Z583" s="219"/>
      <c r="AA583" s="219"/>
      <c r="AB583" s="219"/>
      <c r="AC583" s="219"/>
    </row>
    <row r="584" spans="1:29" x14ac:dyDescent="0.3">
      <c r="A584" s="219"/>
      <c r="B584" s="169" t="s">
        <v>1503</v>
      </c>
      <c r="C584" s="185" t="s">
        <v>2414</v>
      </c>
      <c r="D584" s="185" t="s">
        <v>922</v>
      </c>
      <c r="E584" s="185" t="s">
        <v>923</v>
      </c>
      <c r="F584" s="219"/>
      <c r="G584" s="174">
        <v>45159.444444444445</v>
      </c>
      <c r="H584" s="219"/>
      <c r="I584" s="169" t="s">
        <v>1803</v>
      </c>
      <c r="J584" s="169" t="s">
        <v>1805</v>
      </c>
      <c r="K584" s="185" t="s">
        <v>2429</v>
      </c>
      <c r="L584" s="174">
        <v>45160.592361111114</v>
      </c>
      <c r="M584" s="171">
        <v>45160</v>
      </c>
      <c r="N584" s="177">
        <v>0.59236111111385981</v>
      </c>
      <c r="O584" s="169" t="s">
        <v>1839</v>
      </c>
      <c r="P584" s="208">
        <f>'2023 Thawed mass'!E463</f>
        <v>151.5</v>
      </c>
      <c r="Q584" s="214">
        <v>16.28</v>
      </c>
      <c r="R584" s="247"/>
      <c r="S584" s="214">
        <v>16.28</v>
      </c>
      <c r="T584" s="247"/>
      <c r="U584" s="219"/>
      <c r="V584" s="219"/>
      <c r="W584" s="219"/>
      <c r="X584" s="219"/>
      <c r="Y584" s="219"/>
      <c r="Z584" s="219"/>
      <c r="AA584" s="219"/>
      <c r="AB584" s="219"/>
      <c r="AC584" s="219"/>
    </row>
    <row r="585" spans="1:29" x14ac:dyDescent="0.3">
      <c r="A585" s="219"/>
      <c r="B585" s="169" t="s">
        <v>1503</v>
      </c>
      <c r="C585" s="185" t="s">
        <v>2414</v>
      </c>
      <c r="D585" s="185" t="s">
        <v>922</v>
      </c>
      <c r="E585" s="185" t="s">
        <v>923</v>
      </c>
      <c r="F585" s="219"/>
      <c r="G585" s="174">
        <v>45159.444444444445</v>
      </c>
      <c r="H585" s="219"/>
      <c r="I585" s="169" t="s">
        <v>1828</v>
      </c>
      <c r="J585" s="169" t="s">
        <v>1830</v>
      </c>
      <c r="K585" s="185" t="s">
        <v>2429</v>
      </c>
      <c r="L585" s="174">
        <v>45162.418055555558</v>
      </c>
      <c r="M585" s="171">
        <v>45162</v>
      </c>
      <c r="N585" s="177">
        <v>0.4180555555576575</v>
      </c>
      <c r="O585" s="169" t="s">
        <v>1847</v>
      </c>
      <c r="P585" s="208">
        <f>'2023 Thawed mass'!E464</f>
        <v>104.62</v>
      </c>
      <c r="Q585" s="214">
        <v>9.69</v>
      </c>
      <c r="R585" s="247"/>
      <c r="S585" s="214">
        <v>9.69</v>
      </c>
      <c r="T585" s="247"/>
      <c r="U585" s="219"/>
      <c r="V585" s="219"/>
      <c r="W585" s="219"/>
      <c r="X585" s="219"/>
      <c r="Y585" s="219"/>
      <c r="Z585" s="219"/>
      <c r="AA585" s="219"/>
      <c r="AB585" s="219"/>
      <c r="AC585" s="219"/>
    </row>
    <row r="586" spans="1:29" x14ac:dyDescent="0.3">
      <c r="A586" s="219"/>
      <c r="B586" s="169" t="s">
        <v>1503</v>
      </c>
      <c r="C586" s="185" t="s">
        <v>2414</v>
      </c>
      <c r="D586" s="185" t="s">
        <v>922</v>
      </c>
      <c r="E586" s="185" t="s">
        <v>923</v>
      </c>
      <c r="F586" s="219"/>
      <c r="G586" s="174">
        <v>45159.444444444445</v>
      </c>
      <c r="H586" s="219"/>
      <c r="I586" s="169" t="s">
        <v>1831</v>
      </c>
      <c r="J586" s="169" t="s">
        <v>1833</v>
      </c>
      <c r="K586" s="185" t="s">
        <v>2429</v>
      </c>
      <c r="L586" s="174">
        <v>45162.48333333333</v>
      </c>
      <c r="M586" s="171">
        <v>45162</v>
      </c>
      <c r="N586" s="177">
        <v>0.48333333332993789</v>
      </c>
      <c r="O586" s="169" t="s">
        <v>1848</v>
      </c>
      <c r="P586" s="208">
        <f>'2023 Thawed mass'!E465</f>
        <v>176.72</v>
      </c>
      <c r="Q586" s="214">
        <v>17.86</v>
      </c>
      <c r="R586" s="247"/>
      <c r="S586" s="214">
        <v>17.86</v>
      </c>
      <c r="T586" s="247"/>
      <c r="U586" s="219"/>
      <c r="V586" s="219"/>
      <c r="W586" s="219"/>
      <c r="X586" s="219"/>
      <c r="Y586" s="219"/>
      <c r="Z586" s="219"/>
      <c r="AA586" s="219"/>
      <c r="AB586" s="219"/>
      <c r="AC586" s="219"/>
    </row>
    <row r="587" spans="1:29" x14ac:dyDescent="0.3">
      <c r="A587" s="219"/>
      <c r="B587" s="169" t="s">
        <v>1503</v>
      </c>
      <c r="C587" s="185" t="s">
        <v>2414</v>
      </c>
      <c r="D587" s="185" t="s">
        <v>922</v>
      </c>
      <c r="E587" s="185" t="s">
        <v>923</v>
      </c>
      <c r="F587" s="220"/>
      <c r="G587" s="174">
        <v>45159.444444444445</v>
      </c>
      <c r="H587" s="220"/>
      <c r="I587" s="169" t="s">
        <v>1834</v>
      </c>
      <c r="J587" s="169" t="s">
        <v>1836</v>
      </c>
      <c r="K587" s="185" t="s">
        <v>2429</v>
      </c>
      <c r="L587" s="174">
        <v>45163.472916666666</v>
      </c>
      <c r="M587" s="171">
        <v>45163</v>
      </c>
      <c r="N587" s="177">
        <v>0.47291666666569654</v>
      </c>
      <c r="O587" s="169" t="s">
        <v>1849</v>
      </c>
      <c r="P587" s="208">
        <f>'2023 Thawed mass'!E466</f>
        <v>171.52</v>
      </c>
      <c r="Q587" s="214">
        <v>8.2200000000000006</v>
      </c>
      <c r="R587" s="247"/>
      <c r="S587" s="214">
        <v>8.2200000000000006</v>
      </c>
      <c r="T587" s="247"/>
      <c r="U587" s="220"/>
      <c r="V587" s="220"/>
      <c r="W587" s="220"/>
      <c r="X587" s="220"/>
      <c r="Y587" s="220"/>
      <c r="Z587" s="220"/>
      <c r="AA587" s="220"/>
      <c r="AB587" s="220"/>
      <c r="AC587" s="220"/>
    </row>
    <row r="588" spans="1:29" x14ac:dyDescent="0.3">
      <c r="A588" s="267">
        <v>55</v>
      </c>
      <c r="B588" s="169" t="s">
        <v>903</v>
      </c>
      <c r="C588" s="179" t="s">
        <v>2403</v>
      </c>
      <c r="D588" s="179" t="s">
        <v>904</v>
      </c>
      <c r="E588" s="179" t="s">
        <v>905</v>
      </c>
      <c r="F588" s="218" t="s">
        <v>906</v>
      </c>
      <c r="G588" s="174">
        <v>45159.444444444445</v>
      </c>
      <c r="H588" s="218" t="str">
        <f>'2023 LDW fish'!R587</f>
        <v>L2368074-19</v>
      </c>
      <c r="I588" s="169" t="s">
        <v>907</v>
      </c>
      <c r="J588" s="169" t="s">
        <v>909</v>
      </c>
      <c r="K588" s="179" t="s">
        <v>2429</v>
      </c>
      <c r="L588" s="174">
        <v>45159.444444444445</v>
      </c>
      <c r="M588" s="171">
        <v>45159</v>
      </c>
      <c r="N588" s="177">
        <v>0.44444444444525288</v>
      </c>
      <c r="O588" s="169" t="s">
        <v>908</v>
      </c>
      <c r="P588" s="208">
        <f>'2023 Thawed mass'!E467</f>
        <v>597.74</v>
      </c>
      <c r="Q588" s="215">
        <v>157.79</v>
      </c>
      <c r="R588" s="246">
        <f>MIN(Q588:Q592)</f>
        <v>124.29</v>
      </c>
      <c r="S588" s="202">
        <v>124.54</v>
      </c>
      <c r="T588" s="246">
        <f>SUM(S588:S592)</f>
        <v>620.61</v>
      </c>
      <c r="U588" s="242" t="str">
        <f>IF(T588&gt;=$U$1+20,"Yes","No")</f>
        <v>Yes</v>
      </c>
      <c r="V588" s="251" t="s">
        <v>2465</v>
      </c>
      <c r="W588" s="242">
        <v>40.04</v>
      </c>
      <c r="X588" s="231" t="s">
        <v>2448</v>
      </c>
      <c r="Y588" s="231" t="s">
        <v>2448</v>
      </c>
      <c r="Z588" s="231" t="s">
        <v>2448</v>
      </c>
      <c r="AA588" s="242">
        <v>580.57000000000005</v>
      </c>
      <c r="AB588" s="243" t="s">
        <v>2448</v>
      </c>
      <c r="AC588" s="242">
        <v>0</v>
      </c>
    </row>
    <row r="589" spans="1:29" x14ac:dyDescent="0.3">
      <c r="A589" s="219"/>
      <c r="B589" s="169" t="s">
        <v>903</v>
      </c>
      <c r="C589" s="179" t="s">
        <v>2403</v>
      </c>
      <c r="D589" s="179" t="s">
        <v>904</v>
      </c>
      <c r="E589" s="179" t="s">
        <v>905</v>
      </c>
      <c r="F589" s="219"/>
      <c r="G589" s="174">
        <v>45159.444444444445</v>
      </c>
      <c r="H589" s="219"/>
      <c r="I589" s="169" t="s">
        <v>910</v>
      </c>
      <c r="J589" s="169" t="s">
        <v>912</v>
      </c>
      <c r="K589" s="179" t="s">
        <v>2429</v>
      </c>
      <c r="L589" s="174">
        <v>45160.472222222219</v>
      </c>
      <c r="M589" s="171">
        <v>45160</v>
      </c>
      <c r="N589" s="177">
        <v>0.47222222221898846</v>
      </c>
      <c r="O589" s="169" t="s">
        <v>911</v>
      </c>
      <c r="P589" s="208">
        <f>'2023 Thawed mass'!E468</f>
        <v>618.45000000000005</v>
      </c>
      <c r="Q589" s="214">
        <v>131.6</v>
      </c>
      <c r="R589" s="247"/>
      <c r="S589" s="202">
        <v>124.37</v>
      </c>
      <c r="T589" s="247"/>
      <c r="U589" s="219"/>
      <c r="V589" s="252"/>
      <c r="W589" s="219"/>
      <c r="X589" s="219"/>
      <c r="Y589" s="219"/>
      <c r="Z589" s="219"/>
      <c r="AA589" s="219"/>
      <c r="AB589" s="219"/>
      <c r="AC589" s="219"/>
    </row>
    <row r="590" spans="1:29" x14ac:dyDescent="0.3">
      <c r="A590" s="219"/>
      <c r="B590" s="169" t="s">
        <v>903</v>
      </c>
      <c r="C590" s="179" t="s">
        <v>2403</v>
      </c>
      <c r="D590" s="179" t="s">
        <v>904</v>
      </c>
      <c r="E590" s="179" t="s">
        <v>905</v>
      </c>
      <c r="F590" s="219"/>
      <c r="G590" s="174">
        <v>45159.444444444445</v>
      </c>
      <c r="H590" s="219"/>
      <c r="I590" s="169" t="s">
        <v>913</v>
      </c>
      <c r="J590" s="169" t="s">
        <v>915</v>
      </c>
      <c r="K590" s="179" t="s">
        <v>2429</v>
      </c>
      <c r="L590" s="174">
        <v>45162.474305555559</v>
      </c>
      <c r="M590" s="171">
        <v>45162</v>
      </c>
      <c r="N590" s="177">
        <v>0.47430555555911269</v>
      </c>
      <c r="O590" s="169" t="s">
        <v>914</v>
      </c>
      <c r="P590" s="208">
        <f>'2023 Thawed mass'!E469</f>
        <v>414.16</v>
      </c>
      <c r="Q590" s="214">
        <v>124.29</v>
      </c>
      <c r="R590" s="247"/>
      <c r="S590" s="202">
        <v>122.95</v>
      </c>
      <c r="T590" s="247"/>
      <c r="U590" s="219"/>
      <c r="V590" s="252"/>
      <c r="W590" s="219"/>
      <c r="X590" s="219"/>
      <c r="Y590" s="219"/>
      <c r="Z590" s="219"/>
      <c r="AA590" s="219"/>
      <c r="AB590" s="219"/>
      <c r="AC590" s="219"/>
    </row>
    <row r="591" spans="1:29" x14ac:dyDescent="0.3">
      <c r="A591" s="219"/>
      <c r="B591" s="169" t="s">
        <v>903</v>
      </c>
      <c r="C591" s="179" t="s">
        <v>2403</v>
      </c>
      <c r="D591" s="179" t="s">
        <v>904</v>
      </c>
      <c r="E591" s="179" t="s">
        <v>905</v>
      </c>
      <c r="F591" s="219"/>
      <c r="G591" s="174">
        <v>45159.444444444445</v>
      </c>
      <c r="H591" s="219"/>
      <c r="I591" s="169" t="s">
        <v>916</v>
      </c>
      <c r="J591" s="169" t="s">
        <v>918</v>
      </c>
      <c r="K591" s="179" t="s">
        <v>2429</v>
      </c>
      <c r="L591" s="174">
        <v>45162.5</v>
      </c>
      <c r="M591" s="171">
        <v>45162</v>
      </c>
      <c r="N591" s="177">
        <v>0.5</v>
      </c>
      <c r="O591" s="169" t="s">
        <v>917</v>
      </c>
      <c r="P591" s="208">
        <f>'2023 Thawed mass'!E470</f>
        <v>824.25</v>
      </c>
      <c r="Q591" s="214">
        <v>194.88</v>
      </c>
      <c r="R591" s="247"/>
      <c r="S591" s="202">
        <v>124.36</v>
      </c>
      <c r="T591" s="247"/>
      <c r="U591" s="219"/>
      <c r="V591" s="252"/>
      <c r="W591" s="219"/>
      <c r="X591" s="219"/>
      <c r="Y591" s="219"/>
      <c r="Z591" s="219"/>
      <c r="AA591" s="219"/>
      <c r="AB591" s="219"/>
      <c r="AC591" s="219"/>
    </row>
    <row r="592" spans="1:29" x14ac:dyDescent="0.3">
      <c r="A592" s="219"/>
      <c r="B592" s="169" t="s">
        <v>903</v>
      </c>
      <c r="C592" s="179" t="s">
        <v>2403</v>
      </c>
      <c r="D592" s="179" t="s">
        <v>904</v>
      </c>
      <c r="E592" s="179" t="s">
        <v>905</v>
      </c>
      <c r="F592" s="220"/>
      <c r="G592" s="174">
        <v>45159.444444444445</v>
      </c>
      <c r="H592" s="220"/>
      <c r="I592" s="169" t="s">
        <v>919</v>
      </c>
      <c r="J592" s="169" t="s">
        <v>921</v>
      </c>
      <c r="K592" s="179" t="s">
        <v>2429</v>
      </c>
      <c r="L592" s="174">
        <v>45162.5</v>
      </c>
      <c r="M592" s="171">
        <v>45162</v>
      </c>
      <c r="N592" s="177">
        <v>0.5</v>
      </c>
      <c r="O592" s="169" t="s">
        <v>920</v>
      </c>
      <c r="P592" s="208">
        <f>'2023 Thawed mass'!E471</f>
        <v>882.95</v>
      </c>
      <c r="Q592" s="214">
        <v>250.19</v>
      </c>
      <c r="R592" s="247"/>
      <c r="S592" s="202">
        <v>124.39</v>
      </c>
      <c r="T592" s="247"/>
      <c r="U592" s="220"/>
      <c r="V592" s="253"/>
      <c r="W592" s="220"/>
      <c r="X592" s="220"/>
      <c r="Y592" s="220"/>
      <c r="Z592" s="220"/>
      <c r="AA592" s="220"/>
      <c r="AB592" s="220"/>
      <c r="AC592" s="220"/>
    </row>
    <row r="593" spans="1:29" x14ac:dyDescent="0.3">
      <c r="A593" s="267">
        <v>56</v>
      </c>
      <c r="B593" s="169" t="s">
        <v>903</v>
      </c>
      <c r="C593" s="179" t="s">
        <v>2404</v>
      </c>
      <c r="D593" s="179" t="s">
        <v>904</v>
      </c>
      <c r="E593" s="179" t="s">
        <v>905</v>
      </c>
      <c r="F593" s="218" t="s">
        <v>930</v>
      </c>
      <c r="G593" s="174">
        <v>45159.496527777781</v>
      </c>
      <c r="H593" s="218" t="str">
        <f>'2023 LDW fish'!R592</f>
        <v>L2368074-20</v>
      </c>
      <c r="I593" s="169" t="s">
        <v>931</v>
      </c>
      <c r="J593" s="169" t="s">
        <v>933</v>
      </c>
      <c r="K593" s="179" t="s">
        <v>2429</v>
      </c>
      <c r="L593" s="174">
        <v>45159.496527777781</v>
      </c>
      <c r="M593" s="171">
        <v>45159</v>
      </c>
      <c r="N593" s="177">
        <v>0.49652777778101154</v>
      </c>
      <c r="O593" s="169" t="s">
        <v>932</v>
      </c>
      <c r="P593" s="208">
        <f>'2023 Thawed mass'!E472</f>
        <v>684.61</v>
      </c>
      <c r="Q593" s="215">
        <v>185.78</v>
      </c>
      <c r="R593" s="246">
        <f>MIN(Q593:Q597)</f>
        <v>111.41</v>
      </c>
      <c r="S593" s="202">
        <v>111.65</v>
      </c>
      <c r="T593" s="246">
        <f>SUM(S593:S597)</f>
        <v>556.04999999999995</v>
      </c>
      <c r="U593" s="242" t="str">
        <f>IF(T593&gt;=$U$1,"Yes","No")</f>
        <v>Yes</v>
      </c>
      <c r="V593" s="242"/>
      <c r="W593" s="242">
        <v>24.19</v>
      </c>
      <c r="X593" s="231" t="s">
        <v>2448</v>
      </c>
      <c r="Y593" s="231" t="s">
        <v>2448</v>
      </c>
      <c r="Z593" s="231" t="s">
        <v>2448</v>
      </c>
      <c r="AA593" s="242">
        <v>531.86</v>
      </c>
      <c r="AB593" s="243" t="s">
        <v>2448</v>
      </c>
      <c r="AC593" s="242">
        <v>0</v>
      </c>
    </row>
    <row r="594" spans="1:29" x14ac:dyDescent="0.3">
      <c r="A594" s="219"/>
      <c r="B594" s="169" t="s">
        <v>903</v>
      </c>
      <c r="C594" s="179" t="s">
        <v>2404</v>
      </c>
      <c r="D594" s="179" t="s">
        <v>904</v>
      </c>
      <c r="E594" s="179" t="s">
        <v>905</v>
      </c>
      <c r="F594" s="219"/>
      <c r="G594" s="174">
        <v>45159.496527777781</v>
      </c>
      <c r="H594" s="219"/>
      <c r="I594" s="169" t="s">
        <v>934</v>
      </c>
      <c r="J594" s="169" t="s">
        <v>936</v>
      </c>
      <c r="K594" s="179" t="s">
        <v>2429</v>
      </c>
      <c r="L594" s="174">
        <v>45160.594444444447</v>
      </c>
      <c r="M594" s="171">
        <v>45160</v>
      </c>
      <c r="N594" s="177">
        <v>0.59444444444670808</v>
      </c>
      <c r="O594" s="169" t="s">
        <v>935</v>
      </c>
      <c r="P594" s="208">
        <f>'2023 Thawed mass'!E473</f>
        <v>375.48</v>
      </c>
      <c r="Q594" s="214">
        <v>111.41</v>
      </c>
      <c r="R594" s="247"/>
      <c r="S594" s="202">
        <v>109.57</v>
      </c>
      <c r="T594" s="247"/>
      <c r="U594" s="219"/>
      <c r="V594" s="219"/>
      <c r="W594" s="219"/>
      <c r="X594" s="219"/>
      <c r="Y594" s="219"/>
      <c r="Z594" s="219"/>
      <c r="AA594" s="219"/>
      <c r="AB594" s="219"/>
      <c r="AC594" s="219"/>
    </row>
    <row r="595" spans="1:29" x14ac:dyDescent="0.3">
      <c r="A595" s="219"/>
      <c r="B595" s="169" t="s">
        <v>903</v>
      </c>
      <c r="C595" s="179" t="s">
        <v>2404</v>
      </c>
      <c r="D595" s="179" t="s">
        <v>904</v>
      </c>
      <c r="E595" s="179" t="s">
        <v>905</v>
      </c>
      <c r="F595" s="219"/>
      <c r="G595" s="174">
        <v>45159.496527777781</v>
      </c>
      <c r="H595" s="219"/>
      <c r="I595" s="169" t="s">
        <v>937</v>
      </c>
      <c r="J595" s="169" t="s">
        <v>939</v>
      </c>
      <c r="K595" s="179" t="s">
        <v>2429</v>
      </c>
      <c r="L595" s="174">
        <v>45162.46597222222</v>
      </c>
      <c r="M595" s="171">
        <v>45162</v>
      </c>
      <c r="N595" s="177">
        <v>0.46597222222044365</v>
      </c>
      <c r="O595" s="169" t="s">
        <v>938</v>
      </c>
      <c r="P595" s="208">
        <f>'2023 Thawed mass'!E474</f>
        <v>447.63</v>
      </c>
      <c r="Q595" s="214">
        <v>133.55000000000001</v>
      </c>
      <c r="R595" s="247"/>
      <c r="S595" s="202">
        <v>111.54</v>
      </c>
      <c r="T595" s="247"/>
      <c r="U595" s="219"/>
      <c r="V595" s="219"/>
      <c r="W595" s="219"/>
      <c r="X595" s="219"/>
      <c r="Y595" s="219"/>
      <c r="Z595" s="219"/>
      <c r="AA595" s="219"/>
      <c r="AB595" s="219"/>
      <c r="AC595" s="219"/>
    </row>
    <row r="596" spans="1:29" x14ac:dyDescent="0.3">
      <c r="A596" s="219"/>
      <c r="B596" s="169" t="s">
        <v>903</v>
      </c>
      <c r="C596" s="179" t="s">
        <v>2404</v>
      </c>
      <c r="D596" s="179" t="s">
        <v>904</v>
      </c>
      <c r="E596" s="179" t="s">
        <v>905</v>
      </c>
      <c r="F596" s="219"/>
      <c r="G596" s="174">
        <v>45159.496527777781</v>
      </c>
      <c r="H596" s="219"/>
      <c r="I596" s="169" t="s">
        <v>940</v>
      </c>
      <c r="J596" s="169" t="s">
        <v>942</v>
      </c>
      <c r="K596" s="179" t="s">
        <v>2429</v>
      </c>
      <c r="L596" s="174">
        <v>45162.48541666667</v>
      </c>
      <c r="M596" s="171">
        <v>45162</v>
      </c>
      <c r="N596" s="177">
        <v>0.48541666667006211</v>
      </c>
      <c r="O596" s="169" t="s">
        <v>941</v>
      </c>
      <c r="P596" s="208">
        <f>'2023 Thawed mass'!E475</f>
        <v>859.05</v>
      </c>
      <c r="Q596" s="214">
        <v>256.69</v>
      </c>
      <c r="R596" s="247"/>
      <c r="S596" s="202">
        <v>111.62</v>
      </c>
      <c r="T596" s="247"/>
      <c r="U596" s="219"/>
      <c r="V596" s="219"/>
      <c r="W596" s="219"/>
      <c r="X596" s="219"/>
      <c r="Y596" s="219"/>
      <c r="Z596" s="219"/>
      <c r="AA596" s="219"/>
      <c r="AB596" s="219"/>
      <c r="AC596" s="219"/>
    </row>
    <row r="597" spans="1:29" x14ac:dyDescent="0.3">
      <c r="A597" s="219"/>
      <c r="B597" s="169" t="s">
        <v>903</v>
      </c>
      <c r="C597" s="179" t="s">
        <v>2404</v>
      </c>
      <c r="D597" s="179" t="s">
        <v>904</v>
      </c>
      <c r="E597" s="179" t="s">
        <v>905</v>
      </c>
      <c r="F597" s="220"/>
      <c r="G597" s="174">
        <v>45159.496527777781</v>
      </c>
      <c r="H597" s="220"/>
      <c r="I597" s="169" t="s">
        <v>943</v>
      </c>
      <c r="J597" s="169" t="s">
        <v>945</v>
      </c>
      <c r="K597" s="179" t="s">
        <v>2429</v>
      </c>
      <c r="L597" s="174">
        <v>45162.591666666667</v>
      </c>
      <c r="M597" s="171">
        <v>45162</v>
      </c>
      <c r="N597" s="177">
        <v>0.59166666666715173</v>
      </c>
      <c r="O597" s="169" t="s">
        <v>944</v>
      </c>
      <c r="P597" s="208">
        <f>'2023 Thawed mass'!E476</f>
        <v>801.07</v>
      </c>
      <c r="Q597" s="214">
        <v>239.54</v>
      </c>
      <c r="R597" s="247"/>
      <c r="S597" s="202">
        <v>111.67</v>
      </c>
      <c r="T597" s="247"/>
      <c r="U597" s="220"/>
      <c r="V597" s="220"/>
      <c r="W597" s="220"/>
      <c r="X597" s="220"/>
      <c r="Y597" s="220"/>
      <c r="Z597" s="220"/>
      <c r="AA597" s="220"/>
      <c r="AB597" s="220"/>
      <c r="AC597" s="220"/>
    </row>
    <row r="598" spans="1:29" x14ac:dyDescent="0.3">
      <c r="A598" s="267">
        <v>57</v>
      </c>
      <c r="B598" s="169" t="s">
        <v>903</v>
      </c>
      <c r="C598" s="179" t="s">
        <v>2403</v>
      </c>
      <c r="D598" s="179" t="s">
        <v>922</v>
      </c>
      <c r="E598" s="179" t="s">
        <v>923</v>
      </c>
      <c r="F598" s="218" t="s">
        <v>924</v>
      </c>
      <c r="G598" s="174">
        <v>45159.444444444445</v>
      </c>
      <c r="H598" s="218" t="str">
        <f>'2023 LDW fish'!R597</f>
        <v>L2368074-21</v>
      </c>
      <c r="I598" s="169" t="s">
        <v>907</v>
      </c>
      <c r="J598" s="169" t="s">
        <v>909</v>
      </c>
      <c r="K598" s="179" t="s">
        <v>2429</v>
      </c>
      <c r="L598" s="174">
        <v>45159.444444444445</v>
      </c>
      <c r="M598" s="171">
        <v>45159</v>
      </c>
      <c r="N598" s="177">
        <v>0.44444444444525288</v>
      </c>
      <c r="O598" s="169" t="s">
        <v>925</v>
      </c>
      <c r="P598" s="208">
        <f>'2023 Thawed mass'!E477</f>
        <v>597.74</v>
      </c>
      <c r="Q598" s="215">
        <v>71.739999999999995</v>
      </c>
      <c r="R598" s="246">
        <f>MIN(Q598:Q607)</f>
        <v>32.299999999999997</v>
      </c>
      <c r="S598" s="215">
        <v>71.739999999999995</v>
      </c>
      <c r="T598" s="246">
        <f>SUM(S598:S607)</f>
        <v>742.9</v>
      </c>
      <c r="U598" s="242" t="str">
        <f>IF(T598&gt;=$U$1,"Yes","No")</f>
        <v>Yes</v>
      </c>
      <c r="V598" s="242"/>
      <c r="W598" s="242">
        <v>20.39</v>
      </c>
      <c r="X598" s="231" t="s">
        <v>2448</v>
      </c>
      <c r="Y598" s="231" t="s">
        <v>2448</v>
      </c>
      <c r="Z598" s="231" t="s">
        <v>2448</v>
      </c>
      <c r="AA598" s="242">
        <v>722.51</v>
      </c>
      <c r="AB598" s="243" t="s">
        <v>2448</v>
      </c>
      <c r="AC598" s="242">
        <v>0</v>
      </c>
    </row>
    <row r="599" spans="1:29" x14ac:dyDescent="0.3">
      <c r="A599" s="219"/>
      <c r="B599" s="169" t="s">
        <v>903</v>
      </c>
      <c r="C599" s="179" t="s">
        <v>2403</v>
      </c>
      <c r="D599" s="179" t="s">
        <v>922</v>
      </c>
      <c r="E599" s="179" t="s">
        <v>923</v>
      </c>
      <c r="F599" s="219"/>
      <c r="G599" s="174">
        <v>45159.444444444445</v>
      </c>
      <c r="H599" s="219"/>
      <c r="I599" s="169" t="s">
        <v>910</v>
      </c>
      <c r="J599" s="169" t="s">
        <v>912</v>
      </c>
      <c r="K599" s="179" t="s">
        <v>2429</v>
      </c>
      <c r="L599" s="174">
        <v>45160.472222222219</v>
      </c>
      <c r="M599" s="171">
        <v>45160</v>
      </c>
      <c r="N599" s="177">
        <v>0.47222222221898846</v>
      </c>
      <c r="O599" s="169" t="s">
        <v>926</v>
      </c>
      <c r="P599" s="208">
        <f>'2023 Thawed mass'!E478</f>
        <v>618.45000000000005</v>
      </c>
      <c r="Q599" s="214">
        <v>56.15</v>
      </c>
      <c r="R599" s="247"/>
      <c r="S599" s="214">
        <v>56.15</v>
      </c>
      <c r="T599" s="247"/>
      <c r="U599" s="219"/>
      <c r="V599" s="219"/>
      <c r="W599" s="219"/>
      <c r="X599" s="219"/>
      <c r="Y599" s="219"/>
      <c r="Z599" s="219"/>
      <c r="AA599" s="219"/>
      <c r="AB599" s="219"/>
      <c r="AC599" s="219"/>
    </row>
    <row r="600" spans="1:29" x14ac:dyDescent="0.3">
      <c r="A600" s="219"/>
      <c r="B600" s="169" t="s">
        <v>903</v>
      </c>
      <c r="C600" s="179" t="s">
        <v>2403</v>
      </c>
      <c r="D600" s="179" t="s">
        <v>922</v>
      </c>
      <c r="E600" s="179" t="s">
        <v>923</v>
      </c>
      <c r="F600" s="219"/>
      <c r="G600" s="174">
        <v>45159.444444444445</v>
      </c>
      <c r="H600" s="219"/>
      <c r="I600" s="169" t="s">
        <v>913</v>
      </c>
      <c r="J600" s="169" t="s">
        <v>915</v>
      </c>
      <c r="K600" s="179" t="s">
        <v>2429</v>
      </c>
      <c r="L600" s="174">
        <v>45162.474305555559</v>
      </c>
      <c r="M600" s="171">
        <v>45162</v>
      </c>
      <c r="N600" s="177">
        <v>0.47430555555911269</v>
      </c>
      <c r="O600" s="169" t="s">
        <v>927</v>
      </c>
      <c r="P600" s="208">
        <f>'2023 Thawed mass'!E479</f>
        <v>414.16</v>
      </c>
      <c r="Q600" s="214">
        <v>55.15</v>
      </c>
      <c r="R600" s="247"/>
      <c r="S600" s="214">
        <v>55.15</v>
      </c>
      <c r="T600" s="247"/>
      <c r="U600" s="219"/>
      <c r="V600" s="219"/>
      <c r="W600" s="219"/>
      <c r="X600" s="219"/>
      <c r="Y600" s="219"/>
      <c r="Z600" s="219"/>
      <c r="AA600" s="219"/>
      <c r="AB600" s="219"/>
      <c r="AC600" s="219"/>
    </row>
    <row r="601" spans="1:29" x14ac:dyDescent="0.3">
      <c r="A601" s="219"/>
      <c r="B601" s="169" t="s">
        <v>903</v>
      </c>
      <c r="C601" s="179" t="s">
        <v>2403</v>
      </c>
      <c r="D601" s="179" t="s">
        <v>922</v>
      </c>
      <c r="E601" s="179" t="s">
        <v>923</v>
      </c>
      <c r="F601" s="219"/>
      <c r="G601" s="174">
        <v>45159.444444444445</v>
      </c>
      <c r="H601" s="219"/>
      <c r="I601" s="169" t="s">
        <v>916</v>
      </c>
      <c r="J601" s="169" t="s">
        <v>918</v>
      </c>
      <c r="K601" s="179" t="s">
        <v>2429</v>
      </c>
      <c r="L601" s="174">
        <v>45162.5</v>
      </c>
      <c r="M601" s="171">
        <v>45162</v>
      </c>
      <c r="N601" s="177">
        <v>0.5</v>
      </c>
      <c r="O601" s="169" t="s">
        <v>928</v>
      </c>
      <c r="P601" s="208">
        <f>'2023 Thawed mass'!E480</f>
        <v>824.25</v>
      </c>
      <c r="Q601" s="214">
        <v>74.48</v>
      </c>
      <c r="R601" s="247"/>
      <c r="S601" s="214">
        <v>74.48</v>
      </c>
      <c r="T601" s="247"/>
      <c r="U601" s="219"/>
      <c r="V601" s="219"/>
      <c r="W601" s="219"/>
      <c r="X601" s="219"/>
      <c r="Y601" s="219"/>
      <c r="Z601" s="219"/>
      <c r="AA601" s="219"/>
      <c r="AB601" s="219"/>
      <c r="AC601" s="219"/>
    </row>
    <row r="602" spans="1:29" x14ac:dyDescent="0.3">
      <c r="A602" s="219"/>
      <c r="B602" s="169" t="s">
        <v>903</v>
      </c>
      <c r="C602" s="179" t="s">
        <v>2403</v>
      </c>
      <c r="D602" s="179" t="s">
        <v>922</v>
      </c>
      <c r="E602" s="179" t="s">
        <v>923</v>
      </c>
      <c r="F602" s="219"/>
      <c r="G602" s="174">
        <v>45159.444444444445</v>
      </c>
      <c r="H602" s="219"/>
      <c r="I602" s="169" t="s">
        <v>919</v>
      </c>
      <c r="J602" s="169" t="s">
        <v>921</v>
      </c>
      <c r="K602" s="179" t="s">
        <v>2429</v>
      </c>
      <c r="L602" s="174">
        <v>45162.5</v>
      </c>
      <c r="M602" s="171">
        <v>45162</v>
      </c>
      <c r="N602" s="177">
        <v>0.5</v>
      </c>
      <c r="O602" s="169" t="s">
        <v>929</v>
      </c>
      <c r="P602" s="208">
        <f>'2023 Thawed mass'!E481</f>
        <v>882.95</v>
      </c>
      <c r="Q602" s="214">
        <v>113.2</v>
      </c>
      <c r="R602" s="247"/>
      <c r="S602" s="214">
        <v>113.2</v>
      </c>
      <c r="T602" s="247"/>
      <c r="U602" s="219"/>
      <c r="V602" s="219"/>
      <c r="W602" s="219"/>
      <c r="X602" s="220"/>
      <c r="Y602" s="220"/>
      <c r="Z602" s="220"/>
      <c r="AA602" s="220"/>
      <c r="AB602" s="220"/>
      <c r="AC602" s="219"/>
    </row>
    <row r="603" spans="1:29" x14ac:dyDescent="0.3">
      <c r="A603" s="219"/>
      <c r="B603" s="169" t="s">
        <v>903</v>
      </c>
      <c r="C603" s="179" t="s">
        <v>2404</v>
      </c>
      <c r="D603" s="179" t="s">
        <v>922</v>
      </c>
      <c r="E603" s="179" t="s">
        <v>923</v>
      </c>
      <c r="F603" s="219"/>
      <c r="G603" s="174">
        <v>45159.444444444445</v>
      </c>
      <c r="H603" s="219"/>
      <c r="I603" s="169" t="s">
        <v>931</v>
      </c>
      <c r="J603" s="169" t="s">
        <v>933</v>
      </c>
      <c r="K603" s="179" t="s">
        <v>2429</v>
      </c>
      <c r="L603" s="174">
        <v>45159.496527777781</v>
      </c>
      <c r="M603" s="171">
        <v>45159</v>
      </c>
      <c r="N603" s="177">
        <v>0.49652777778101154</v>
      </c>
      <c r="O603" s="169" t="s">
        <v>946</v>
      </c>
      <c r="P603" s="208">
        <f>'2023 Thawed mass'!E482</f>
        <v>684.61</v>
      </c>
      <c r="Q603" s="214">
        <v>83.36</v>
      </c>
      <c r="R603" s="247"/>
      <c r="S603" s="214">
        <v>83.36</v>
      </c>
      <c r="T603" s="247"/>
      <c r="U603" s="219"/>
      <c r="V603" s="219"/>
      <c r="W603" s="219"/>
      <c r="X603" s="231" t="s">
        <v>2448</v>
      </c>
      <c r="Y603" s="231" t="s">
        <v>2448</v>
      </c>
      <c r="Z603" s="231" t="s">
        <v>2448</v>
      </c>
      <c r="AA603" s="231" t="s">
        <v>2864</v>
      </c>
      <c r="AB603" s="243" t="s">
        <v>2448</v>
      </c>
      <c r="AC603" s="219"/>
    </row>
    <row r="604" spans="1:29" x14ac:dyDescent="0.3">
      <c r="A604" s="219"/>
      <c r="B604" s="169" t="s">
        <v>903</v>
      </c>
      <c r="C604" s="179" t="s">
        <v>2404</v>
      </c>
      <c r="D604" s="179" t="s">
        <v>922</v>
      </c>
      <c r="E604" s="179" t="s">
        <v>923</v>
      </c>
      <c r="F604" s="219"/>
      <c r="G604" s="174">
        <v>45159.444444444445</v>
      </c>
      <c r="H604" s="219"/>
      <c r="I604" s="169" t="s">
        <v>934</v>
      </c>
      <c r="J604" s="169" t="s">
        <v>936</v>
      </c>
      <c r="K604" s="179" t="s">
        <v>2429</v>
      </c>
      <c r="L604" s="174">
        <v>45160.594444444447</v>
      </c>
      <c r="M604" s="171">
        <v>45160</v>
      </c>
      <c r="N604" s="177">
        <v>0.59444444444670808</v>
      </c>
      <c r="O604" s="169" t="s">
        <v>947</v>
      </c>
      <c r="P604" s="208">
        <f>'2023 Thawed mass'!E483</f>
        <v>375.48</v>
      </c>
      <c r="Q604" s="214">
        <v>47.75</v>
      </c>
      <c r="R604" s="247"/>
      <c r="S604" s="214">
        <v>47.75</v>
      </c>
      <c r="T604" s="247"/>
      <c r="U604" s="219"/>
      <c r="V604" s="219"/>
      <c r="W604" s="219"/>
      <c r="X604" s="219"/>
      <c r="Y604" s="219"/>
      <c r="Z604" s="219"/>
      <c r="AA604" s="219"/>
      <c r="AB604" s="219"/>
      <c r="AC604" s="219"/>
    </row>
    <row r="605" spans="1:29" x14ac:dyDescent="0.3">
      <c r="A605" s="219"/>
      <c r="B605" s="169" t="s">
        <v>903</v>
      </c>
      <c r="C605" s="179" t="s">
        <v>2404</v>
      </c>
      <c r="D605" s="179" t="s">
        <v>922</v>
      </c>
      <c r="E605" s="179" t="s">
        <v>923</v>
      </c>
      <c r="F605" s="219"/>
      <c r="G605" s="174">
        <v>45159.444444444445</v>
      </c>
      <c r="H605" s="219"/>
      <c r="I605" s="169" t="s">
        <v>937</v>
      </c>
      <c r="J605" s="169" t="s">
        <v>939</v>
      </c>
      <c r="K605" s="179" t="s">
        <v>2429</v>
      </c>
      <c r="L605" s="174">
        <v>45162.46597222222</v>
      </c>
      <c r="M605" s="171">
        <v>45162</v>
      </c>
      <c r="N605" s="177">
        <v>0.46597222222044365</v>
      </c>
      <c r="O605" s="169" t="s">
        <v>948</v>
      </c>
      <c r="P605" s="208">
        <f>'2023 Thawed mass'!E484</f>
        <v>447.63</v>
      </c>
      <c r="Q605" s="214">
        <v>32.299999999999997</v>
      </c>
      <c r="R605" s="247"/>
      <c r="S605" s="214">
        <v>32.299999999999997</v>
      </c>
      <c r="T605" s="247"/>
      <c r="U605" s="219"/>
      <c r="V605" s="219"/>
      <c r="W605" s="219"/>
      <c r="X605" s="219"/>
      <c r="Y605" s="219"/>
      <c r="Z605" s="219"/>
      <c r="AA605" s="219"/>
      <c r="AB605" s="219"/>
      <c r="AC605" s="219"/>
    </row>
    <row r="606" spans="1:29" x14ac:dyDescent="0.3">
      <c r="A606" s="219"/>
      <c r="B606" s="169" t="s">
        <v>903</v>
      </c>
      <c r="C606" s="179" t="s">
        <v>2404</v>
      </c>
      <c r="D606" s="179" t="s">
        <v>922</v>
      </c>
      <c r="E606" s="179" t="s">
        <v>923</v>
      </c>
      <c r="F606" s="219"/>
      <c r="G606" s="174">
        <v>45159.444444444445</v>
      </c>
      <c r="H606" s="219"/>
      <c r="I606" s="169" t="s">
        <v>940</v>
      </c>
      <c r="J606" s="169" t="s">
        <v>942</v>
      </c>
      <c r="K606" s="179" t="s">
        <v>2429</v>
      </c>
      <c r="L606" s="174">
        <v>45162.48541666667</v>
      </c>
      <c r="M606" s="171">
        <v>45162</v>
      </c>
      <c r="N606" s="177">
        <v>0.48541666667006211</v>
      </c>
      <c r="O606" s="169" t="s">
        <v>949</v>
      </c>
      <c r="P606" s="208">
        <f>'2023 Thawed mass'!E485</f>
        <v>859.05</v>
      </c>
      <c r="Q606" s="214">
        <v>106.74</v>
      </c>
      <c r="R606" s="247"/>
      <c r="S606" s="214">
        <v>106.74</v>
      </c>
      <c r="T606" s="247"/>
      <c r="U606" s="219"/>
      <c r="V606" s="219"/>
      <c r="W606" s="219"/>
      <c r="X606" s="219"/>
      <c r="Y606" s="219"/>
      <c r="Z606" s="219"/>
      <c r="AA606" s="219"/>
      <c r="AB606" s="219"/>
      <c r="AC606" s="219"/>
    </row>
    <row r="607" spans="1:29" x14ac:dyDescent="0.3">
      <c r="A607" s="219"/>
      <c r="B607" s="169" t="s">
        <v>903</v>
      </c>
      <c r="C607" s="179" t="s">
        <v>2404</v>
      </c>
      <c r="D607" s="179" t="s">
        <v>922</v>
      </c>
      <c r="E607" s="179" t="s">
        <v>923</v>
      </c>
      <c r="F607" s="220"/>
      <c r="G607" s="174">
        <v>45159.444444444445</v>
      </c>
      <c r="H607" s="220"/>
      <c r="I607" s="169" t="s">
        <v>943</v>
      </c>
      <c r="J607" s="169" t="s">
        <v>945</v>
      </c>
      <c r="K607" s="179" t="s">
        <v>2429</v>
      </c>
      <c r="L607" s="174">
        <v>45162.591666666667</v>
      </c>
      <c r="M607" s="171">
        <v>45162</v>
      </c>
      <c r="N607" s="177">
        <v>0.59166666666715173</v>
      </c>
      <c r="O607" s="169" t="s">
        <v>950</v>
      </c>
      <c r="P607" s="208">
        <f>'2023 Thawed mass'!E486</f>
        <v>801.07</v>
      </c>
      <c r="Q607" s="214">
        <v>102.03</v>
      </c>
      <c r="R607" s="247"/>
      <c r="S607" s="214">
        <v>102.03</v>
      </c>
      <c r="T607" s="247"/>
      <c r="U607" s="220"/>
      <c r="V607" s="220"/>
      <c r="W607" s="220"/>
      <c r="X607" s="220"/>
      <c r="Y607" s="220"/>
      <c r="Z607" s="220"/>
      <c r="AA607" s="220"/>
      <c r="AB607" s="220"/>
      <c r="AC607" s="220"/>
    </row>
    <row r="608" spans="1:29" x14ac:dyDescent="0.3">
      <c r="A608" s="267">
        <v>58</v>
      </c>
      <c r="B608" s="169" t="s">
        <v>903</v>
      </c>
      <c r="C608" s="186" t="s">
        <v>2405</v>
      </c>
      <c r="D608" s="187" t="s">
        <v>904</v>
      </c>
      <c r="E608" s="187" t="s">
        <v>905</v>
      </c>
      <c r="F608" s="221" t="s">
        <v>951</v>
      </c>
      <c r="G608" s="174">
        <v>45160.489583333336</v>
      </c>
      <c r="H608" s="221" t="str">
        <f>'2023 LDW fish'!R607</f>
        <v>L2368074-22</v>
      </c>
      <c r="I608" s="169" t="s">
        <v>952</v>
      </c>
      <c r="J608" s="169" t="s">
        <v>954</v>
      </c>
      <c r="K608" s="187" t="s">
        <v>2429</v>
      </c>
      <c r="L608" s="174">
        <v>45160.489583333336</v>
      </c>
      <c r="M608" s="171">
        <v>45160</v>
      </c>
      <c r="N608" s="177">
        <v>0.48958333333575865</v>
      </c>
      <c r="O608" s="169" t="s">
        <v>953</v>
      </c>
      <c r="P608" s="208">
        <f>'2023 Thawed mass'!E487</f>
        <v>540.75</v>
      </c>
      <c r="Q608" s="215">
        <v>124.28</v>
      </c>
      <c r="R608" s="246">
        <f>MIN(Q608:Q612)</f>
        <v>99.08</v>
      </c>
      <c r="S608" s="202">
        <v>99.28</v>
      </c>
      <c r="T608" s="246">
        <f>SUM(S608:S612)</f>
        <v>495.01</v>
      </c>
      <c r="U608" s="242" t="str">
        <f>IF(T608&gt;=$U$1,"Yes","No")</f>
        <v>Yes</v>
      </c>
      <c r="V608" s="248"/>
      <c r="W608" s="242">
        <v>21.48</v>
      </c>
      <c r="X608" s="231" t="s">
        <v>2448</v>
      </c>
      <c r="Y608" s="231" t="s">
        <v>2448</v>
      </c>
      <c r="Z608" s="231" t="s">
        <v>2448</v>
      </c>
      <c r="AA608" s="242">
        <v>473.53</v>
      </c>
      <c r="AB608" s="243" t="s">
        <v>2448</v>
      </c>
      <c r="AC608" s="242">
        <v>0</v>
      </c>
    </row>
    <row r="609" spans="1:29" x14ac:dyDescent="0.3">
      <c r="A609" s="219"/>
      <c r="B609" s="169" t="s">
        <v>903</v>
      </c>
      <c r="C609" s="187" t="s">
        <v>2405</v>
      </c>
      <c r="D609" s="187" t="s">
        <v>904</v>
      </c>
      <c r="E609" s="187" t="s">
        <v>905</v>
      </c>
      <c r="F609" s="219"/>
      <c r="G609" s="174">
        <v>45160.489583333336</v>
      </c>
      <c r="H609" s="219"/>
      <c r="I609" s="169" t="s">
        <v>955</v>
      </c>
      <c r="J609" s="169" t="s">
        <v>957</v>
      </c>
      <c r="K609" s="187" t="s">
        <v>2429</v>
      </c>
      <c r="L609" s="174">
        <v>45160.594444444447</v>
      </c>
      <c r="M609" s="171">
        <v>45160</v>
      </c>
      <c r="N609" s="177">
        <v>0.59444444444670808</v>
      </c>
      <c r="O609" s="169" t="s">
        <v>956</v>
      </c>
      <c r="P609" s="208">
        <f>'2023 Thawed mass'!E488</f>
        <v>424.07</v>
      </c>
      <c r="Q609" s="214">
        <v>99.08</v>
      </c>
      <c r="R609" s="247"/>
      <c r="S609" s="202">
        <v>97.86</v>
      </c>
      <c r="T609" s="247"/>
      <c r="U609" s="219"/>
      <c r="V609" s="249"/>
      <c r="W609" s="219"/>
      <c r="X609" s="219"/>
      <c r="Y609" s="219"/>
      <c r="Z609" s="219"/>
      <c r="AA609" s="219"/>
      <c r="AB609" s="219"/>
      <c r="AC609" s="219"/>
    </row>
    <row r="610" spans="1:29" x14ac:dyDescent="0.3">
      <c r="A610" s="219"/>
      <c r="B610" s="169" t="s">
        <v>903</v>
      </c>
      <c r="C610" s="187" t="s">
        <v>2405</v>
      </c>
      <c r="D610" s="187" t="s">
        <v>904</v>
      </c>
      <c r="E610" s="187" t="s">
        <v>905</v>
      </c>
      <c r="F610" s="219"/>
      <c r="G610" s="174">
        <v>45160.489583333336</v>
      </c>
      <c r="H610" s="219"/>
      <c r="I610" s="169" t="s">
        <v>958</v>
      </c>
      <c r="J610" s="169" t="s">
        <v>960</v>
      </c>
      <c r="K610" s="187" t="s">
        <v>2429</v>
      </c>
      <c r="L610" s="174">
        <v>45162.477777777778</v>
      </c>
      <c r="M610" s="171">
        <v>45162</v>
      </c>
      <c r="N610" s="177">
        <v>0.47777777777810115</v>
      </c>
      <c r="O610" s="169" t="s">
        <v>959</v>
      </c>
      <c r="P610" s="208">
        <f>'2023 Thawed mass'!E489</f>
        <v>875.95</v>
      </c>
      <c r="Q610" s="214">
        <v>225.2</v>
      </c>
      <c r="R610" s="247"/>
      <c r="S610" s="202">
        <v>99.29</v>
      </c>
      <c r="T610" s="247"/>
      <c r="U610" s="219"/>
      <c r="V610" s="249"/>
      <c r="W610" s="219"/>
      <c r="X610" s="219"/>
      <c r="Y610" s="219"/>
      <c r="Z610" s="219"/>
      <c r="AA610" s="219"/>
      <c r="AB610" s="219"/>
      <c r="AC610" s="219"/>
    </row>
    <row r="611" spans="1:29" x14ac:dyDescent="0.3">
      <c r="A611" s="219"/>
      <c r="B611" s="169" t="s">
        <v>903</v>
      </c>
      <c r="C611" s="187" t="s">
        <v>2405</v>
      </c>
      <c r="D611" s="187" t="s">
        <v>904</v>
      </c>
      <c r="E611" s="187" t="s">
        <v>905</v>
      </c>
      <c r="F611" s="219"/>
      <c r="G611" s="174">
        <v>45160.489583333336</v>
      </c>
      <c r="H611" s="219"/>
      <c r="I611" s="169" t="s">
        <v>961</v>
      </c>
      <c r="J611" s="169" t="s">
        <v>963</v>
      </c>
      <c r="K611" s="187" t="s">
        <v>2429</v>
      </c>
      <c r="L611" s="174">
        <v>45162.48541666667</v>
      </c>
      <c r="M611" s="171">
        <v>45162</v>
      </c>
      <c r="N611" s="177">
        <v>0.48541666667006211</v>
      </c>
      <c r="O611" s="169" t="s">
        <v>962</v>
      </c>
      <c r="P611" s="208">
        <f>'2023 Thawed mass'!E490</f>
        <v>770.21</v>
      </c>
      <c r="Q611" s="214">
        <v>194.57</v>
      </c>
      <c r="R611" s="247"/>
      <c r="S611" s="202">
        <v>99.33</v>
      </c>
      <c r="T611" s="247"/>
      <c r="U611" s="219"/>
      <c r="V611" s="249"/>
      <c r="W611" s="219"/>
      <c r="X611" s="219"/>
      <c r="Y611" s="219"/>
      <c r="Z611" s="219"/>
      <c r="AA611" s="219"/>
      <c r="AB611" s="219"/>
      <c r="AC611" s="219"/>
    </row>
    <row r="612" spans="1:29" x14ac:dyDescent="0.3">
      <c r="A612" s="219"/>
      <c r="B612" s="169" t="s">
        <v>903</v>
      </c>
      <c r="C612" s="187" t="s">
        <v>2405</v>
      </c>
      <c r="D612" s="187" t="s">
        <v>904</v>
      </c>
      <c r="E612" s="187" t="s">
        <v>905</v>
      </c>
      <c r="F612" s="220"/>
      <c r="G612" s="174">
        <v>45160.489583333336</v>
      </c>
      <c r="H612" s="220"/>
      <c r="I612" s="169" t="s">
        <v>964</v>
      </c>
      <c r="J612" s="169" t="s">
        <v>966</v>
      </c>
      <c r="K612" s="187" t="s">
        <v>2429</v>
      </c>
      <c r="L612" s="174">
        <v>45162.48541666667</v>
      </c>
      <c r="M612" s="171">
        <v>45162</v>
      </c>
      <c r="N612" s="177">
        <v>0.48541666667006211</v>
      </c>
      <c r="O612" s="169" t="s">
        <v>965</v>
      </c>
      <c r="P612" s="208">
        <f>'2023 Thawed mass'!E491</f>
        <v>623.30999999999995</v>
      </c>
      <c r="Q612" s="214">
        <v>163.29</v>
      </c>
      <c r="R612" s="247"/>
      <c r="S612" s="202">
        <v>99.25</v>
      </c>
      <c r="T612" s="247"/>
      <c r="U612" s="220"/>
      <c r="V612" s="250"/>
      <c r="W612" s="220"/>
      <c r="X612" s="220"/>
      <c r="Y612" s="220"/>
      <c r="Z612" s="220"/>
      <c r="AA612" s="220"/>
      <c r="AB612" s="220"/>
      <c r="AC612" s="220"/>
    </row>
    <row r="613" spans="1:29" x14ac:dyDescent="0.3">
      <c r="A613" s="267">
        <v>59</v>
      </c>
      <c r="B613" s="169" t="s">
        <v>903</v>
      </c>
      <c r="C613" s="187" t="s">
        <v>2406</v>
      </c>
      <c r="D613" s="187" t="s">
        <v>904</v>
      </c>
      <c r="E613" s="187" t="s">
        <v>905</v>
      </c>
      <c r="F613" s="221" t="s">
        <v>973</v>
      </c>
      <c r="G613" s="174">
        <v>45159.444444444445</v>
      </c>
      <c r="H613" s="221" t="str">
        <f>'2023 LDW fish'!R612</f>
        <v>L2368074-23</v>
      </c>
      <c r="I613" s="169" t="s">
        <v>974</v>
      </c>
      <c r="J613" s="169" t="s">
        <v>976</v>
      </c>
      <c r="K613" s="187" t="s">
        <v>2429</v>
      </c>
      <c r="L613" s="174">
        <v>45159.444444444445</v>
      </c>
      <c r="M613" s="171">
        <v>45159</v>
      </c>
      <c r="N613" s="177">
        <v>0.44444444444525288</v>
      </c>
      <c r="O613" s="169" t="s">
        <v>975</v>
      </c>
      <c r="P613" s="208">
        <f>'2023 Thawed mass'!E492</f>
        <v>633.64</v>
      </c>
      <c r="Q613" s="215">
        <v>187.88</v>
      </c>
      <c r="R613" s="246">
        <f>MIN(Q613:Q617)</f>
        <v>147.97999999999999</v>
      </c>
      <c r="S613" s="202">
        <v>148.07</v>
      </c>
      <c r="T613" s="246">
        <f>SUM(S613:S617)</f>
        <v>738.58999999999992</v>
      </c>
      <c r="U613" s="242" t="str">
        <f>IF(T613&gt;=$U$1,"Yes","No")</f>
        <v>Yes</v>
      </c>
      <c r="V613" s="242"/>
      <c r="W613" s="242">
        <v>20.32</v>
      </c>
      <c r="X613" s="231" t="s">
        <v>2448</v>
      </c>
      <c r="Y613" s="231" t="s">
        <v>2448</v>
      </c>
      <c r="Z613" s="231" t="s">
        <v>2448</v>
      </c>
      <c r="AA613" s="242">
        <v>718.27</v>
      </c>
      <c r="AB613" s="243" t="s">
        <v>2448</v>
      </c>
      <c r="AC613" s="242">
        <v>0</v>
      </c>
    </row>
    <row r="614" spans="1:29" x14ac:dyDescent="0.3">
      <c r="A614" s="219"/>
      <c r="B614" s="169" t="s">
        <v>903</v>
      </c>
      <c r="C614" s="187" t="s">
        <v>2406</v>
      </c>
      <c r="D614" s="187" t="s">
        <v>904</v>
      </c>
      <c r="E614" s="187" t="s">
        <v>905</v>
      </c>
      <c r="F614" s="219"/>
      <c r="G614" s="174">
        <v>45159.444444444445</v>
      </c>
      <c r="H614" s="219"/>
      <c r="I614" s="169" t="s">
        <v>977</v>
      </c>
      <c r="J614" s="169" t="s">
        <v>979</v>
      </c>
      <c r="K614" s="187" t="s">
        <v>2429</v>
      </c>
      <c r="L614" s="174">
        <v>45162.581944444442</v>
      </c>
      <c r="M614" s="171">
        <v>45162</v>
      </c>
      <c r="N614" s="177">
        <v>0.5819444444423425</v>
      </c>
      <c r="O614" s="169" t="s">
        <v>978</v>
      </c>
      <c r="P614" s="208">
        <f>'2023 Thawed mass'!E493</f>
        <v>576.02</v>
      </c>
      <c r="Q614" s="214">
        <v>156.19999999999999</v>
      </c>
      <c r="R614" s="247"/>
      <c r="S614" s="202">
        <v>148.13</v>
      </c>
      <c r="T614" s="247"/>
      <c r="U614" s="219"/>
      <c r="V614" s="219"/>
      <c r="W614" s="219"/>
      <c r="X614" s="219"/>
      <c r="Y614" s="219"/>
      <c r="Z614" s="219"/>
      <c r="AA614" s="219"/>
      <c r="AB614" s="219"/>
      <c r="AC614" s="219"/>
    </row>
    <row r="615" spans="1:29" x14ac:dyDescent="0.3">
      <c r="A615" s="219"/>
      <c r="B615" s="169" t="s">
        <v>903</v>
      </c>
      <c r="C615" s="187" t="s">
        <v>2406</v>
      </c>
      <c r="D615" s="187" t="s">
        <v>904</v>
      </c>
      <c r="E615" s="187" t="s">
        <v>905</v>
      </c>
      <c r="F615" s="219"/>
      <c r="G615" s="174">
        <v>45159.444444444445</v>
      </c>
      <c r="H615" s="219"/>
      <c r="I615" s="169" t="s">
        <v>980</v>
      </c>
      <c r="J615" s="169" t="s">
        <v>982</v>
      </c>
      <c r="K615" s="187" t="s">
        <v>2429</v>
      </c>
      <c r="L615" s="174">
        <v>45162.584722222222</v>
      </c>
      <c r="M615" s="171">
        <v>45162</v>
      </c>
      <c r="N615" s="177">
        <v>0.58472222222189885</v>
      </c>
      <c r="O615" s="169" t="s">
        <v>981</v>
      </c>
      <c r="P615" s="208">
        <f>'2023 Thawed mass'!E494</f>
        <v>649.91999999999996</v>
      </c>
      <c r="Q615" s="214">
        <v>164.53</v>
      </c>
      <c r="R615" s="247"/>
      <c r="S615" s="202">
        <v>148.02000000000001</v>
      </c>
      <c r="T615" s="247"/>
      <c r="U615" s="219"/>
      <c r="V615" s="219"/>
      <c r="W615" s="219"/>
      <c r="X615" s="219"/>
      <c r="Y615" s="219"/>
      <c r="Z615" s="219"/>
      <c r="AA615" s="219"/>
      <c r="AB615" s="219"/>
      <c r="AC615" s="219"/>
    </row>
    <row r="616" spans="1:29" x14ac:dyDescent="0.3">
      <c r="A616" s="219"/>
      <c r="B616" s="169" t="s">
        <v>903</v>
      </c>
      <c r="C616" s="187" t="s">
        <v>2406</v>
      </c>
      <c r="D616" s="187" t="s">
        <v>904</v>
      </c>
      <c r="E616" s="187" t="s">
        <v>905</v>
      </c>
      <c r="F616" s="219"/>
      <c r="G616" s="174">
        <v>45159.444444444445</v>
      </c>
      <c r="H616" s="219"/>
      <c r="I616" s="169" t="s">
        <v>983</v>
      </c>
      <c r="J616" s="169" t="s">
        <v>985</v>
      </c>
      <c r="K616" s="187" t="s">
        <v>2429</v>
      </c>
      <c r="L616" s="174">
        <v>45162.589583333334</v>
      </c>
      <c r="M616" s="171">
        <v>45162</v>
      </c>
      <c r="N616" s="177">
        <v>0.58958333333430346</v>
      </c>
      <c r="O616" s="169" t="s">
        <v>984</v>
      </c>
      <c r="P616" s="208">
        <f>'2023 Thawed mass'!E495</f>
        <v>861.18</v>
      </c>
      <c r="Q616" s="214">
        <v>257.19</v>
      </c>
      <c r="R616" s="247"/>
      <c r="S616" s="202">
        <v>148.05000000000001</v>
      </c>
      <c r="T616" s="247"/>
      <c r="U616" s="219"/>
      <c r="V616" s="219"/>
      <c r="W616" s="219"/>
      <c r="X616" s="219"/>
      <c r="Y616" s="219"/>
      <c r="Z616" s="219"/>
      <c r="AA616" s="219"/>
      <c r="AB616" s="219"/>
      <c r="AC616" s="219"/>
    </row>
    <row r="617" spans="1:29" x14ac:dyDescent="0.3">
      <c r="A617" s="219"/>
      <c r="B617" s="169" t="s">
        <v>903</v>
      </c>
      <c r="C617" s="187" t="s">
        <v>2406</v>
      </c>
      <c r="D617" s="187" t="s">
        <v>904</v>
      </c>
      <c r="E617" s="187" t="s">
        <v>905</v>
      </c>
      <c r="F617" s="220"/>
      <c r="G617" s="174">
        <v>45159.444444444445</v>
      </c>
      <c r="H617" s="220"/>
      <c r="I617" s="169" t="s">
        <v>986</v>
      </c>
      <c r="J617" s="169" t="s">
        <v>988</v>
      </c>
      <c r="K617" s="187" t="s">
        <v>2429</v>
      </c>
      <c r="L617" s="174">
        <v>45162.568749999999</v>
      </c>
      <c r="M617" s="171">
        <v>45162</v>
      </c>
      <c r="N617" s="177">
        <v>0.56874999999854481</v>
      </c>
      <c r="O617" s="169" t="s">
        <v>987</v>
      </c>
      <c r="P617" s="208">
        <f>'2023 Thawed mass'!E496</f>
        <v>479.49</v>
      </c>
      <c r="Q617" s="214">
        <v>147.97999999999999</v>
      </c>
      <c r="R617" s="247"/>
      <c r="S617" s="202">
        <v>146.32</v>
      </c>
      <c r="T617" s="247"/>
      <c r="U617" s="220"/>
      <c r="V617" s="220"/>
      <c r="W617" s="220"/>
      <c r="X617" s="220"/>
      <c r="Y617" s="220"/>
      <c r="Z617" s="220"/>
      <c r="AA617" s="220"/>
      <c r="AB617" s="220"/>
      <c r="AC617" s="220"/>
    </row>
    <row r="618" spans="1:29" x14ac:dyDescent="0.3">
      <c r="A618" s="267">
        <v>60</v>
      </c>
      <c r="B618" s="169" t="s">
        <v>903</v>
      </c>
      <c r="C618" s="187" t="s">
        <v>2405</v>
      </c>
      <c r="D618" s="187" t="s">
        <v>922</v>
      </c>
      <c r="E618" s="187" t="s">
        <v>923</v>
      </c>
      <c r="F618" s="221" t="s">
        <v>967</v>
      </c>
      <c r="G618" s="174">
        <v>45159.444444444445</v>
      </c>
      <c r="H618" s="221" t="str">
        <f>'2023 LDW fish'!R617</f>
        <v>L2368074-24</v>
      </c>
      <c r="I618" s="169" t="s">
        <v>952</v>
      </c>
      <c r="J618" s="169" t="s">
        <v>954</v>
      </c>
      <c r="K618" s="187" t="s">
        <v>2429</v>
      </c>
      <c r="L618" s="174">
        <v>45160.489583333336</v>
      </c>
      <c r="M618" s="171">
        <v>45160</v>
      </c>
      <c r="N618" s="177">
        <v>0.48958333333575865</v>
      </c>
      <c r="O618" s="169" t="s">
        <v>968</v>
      </c>
      <c r="P618" s="208">
        <f>'2023 Thawed mass'!E497</f>
        <v>540.75</v>
      </c>
      <c r="Q618" s="215">
        <v>50.05</v>
      </c>
      <c r="R618" s="246">
        <f>MIN(Q618:Q627)</f>
        <v>44.09</v>
      </c>
      <c r="S618" s="215">
        <v>50.05</v>
      </c>
      <c r="T618" s="246">
        <f>SUM(S618:S627)</f>
        <v>617.63</v>
      </c>
      <c r="U618" s="242" t="str">
        <f>IF(T618&gt;=$U$1,"Yes","No")</f>
        <v>Yes</v>
      </c>
      <c r="V618" s="242"/>
      <c r="W618" s="242">
        <v>20.23</v>
      </c>
      <c r="X618" s="231" t="s">
        <v>2448</v>
      </c>
      <c r="Y618" s="231" t="s">
        <v>2448</v>
      </c>
      <c r="Z618" s="231" t="s">
        <v>2448</v>
      </c>
      <c r="AA618" s="242">
        <v>597.4</v>
      </c>
      <c r="AB618" s="243" t="s">
        <v>2448</v>
      </c>
      <c r="AC618" s="242">
        <v>0</v>
      </c>
    </row>
    <row r="619" spans="1:29" x14ac:dyDescent="0.3">
      <c r="A619" s="219"/>
      <c r="B619" s="169" t="s">
        <v>903</v>
      </c>
      <c r="C619" s="187" t="s">
        <v>2405</v>
      </c>
      <c r="D619" s="187" t="s">
        <v>922</v>
      </c>
      <c r="E619" s="187" t="s">
        <v>923</v>
      </c>
      <c r="F619" s="219"/>
      <c r="G619" s="174">
        <v>45159.444444444445</v>
      </c>
      <c r="H619" s="219"/>
      <c r="I619" s="169" t="s">
        <v>955</v>
      </c>
      <c r="J619" s="169" t="s">
        <v>957</v>
      </c>
      <c r="K619" s="187" t="s">
        <v>2429</v>
      </c>
      <c r="L619" s="174">
        <v>45160.594444444447</v>
      </c>
      <c r="M619" s="171">
        <v>45160</v>
      </c>
      <c r="N619" s="177">
        <v>0.59444444444670808</v>
      </c>
      <c r="O619" s="169" t="s">
        <v>969</v>
      </c>
      <c r="P619" s="208">
        <f>'2023 Thawed mass'!E498</f>
        <v>424.07</v>
      </c>
      <c r="Q619" s="214">
        <v>52.63</v>
      </c>
      <c r="R619" s="247"/>
      <c r="S619" s="214">
        <v>52.63</v>
      </c>
      <c r="T619" s="247"/>
      <c r="U619" s="219"/>
      <c r="V619" s="219"/>
      <c r="W619" s="219"/>
      <c r="X619" s="219"/>
      <c r="Y619" s="219"/>
      <c r="Z619" s="219"/>
      <c r="AA619" s="219"/>
      <c r="AB619" s="219"/>
      <c r="AC619" s="219"/>
    </row>
    <row r="620" spans="1:29" x14ac:dyDescent="0.3">
      <c r="A620" s="219"/>
      <c r="B620" s="169" t="s">
        <v>903</v>
      </c>
      <c r="C620" s="187" t="s">
        <v>2405</v>
      </c>
      <c r="D620" s="187" t="s">
        <v>922</v>
      </c>
      <c r="E620" s="187" t="s">
        <v>923</v>
      </c>
      <c r="F620" s="219"/>
      <c r="G620" s="174">
        <v>45159.444444444445</v>
      </c>
      <c r="H620" s="219"/>
      <c r="I620" s="169" t="s">
        <v>958</v>
      </c>
      <c r="J620" s="169" t="s">
        <v>960</v>
      </c>
      <c r="K620" s="187" t="s">
        <v>2429</v>
      </c>
      <c r="L620" s="174">
        <v>45162.477777777778</v>
      </c>
      <c r="M620" s="171">
        <v>45162</v>
      </c>
      <c r="N620" s="177">
        <v>0.47777777777810115</v>
      </c>
      <c r="O620" s="169" t="s">
        <v>970</v>
      </c>
      <c r="P620" s="208">
        <f>'2023 Thawed mass'!E499</f>
        <v>875.95</v>
      </c>
      <c r="Q620" s="214">
        <v>92.94</v>
      </c>
      <c r="R620" s="247"/>
      <c r="S620" s="214">
        <v>92.94</v>
      </c>
      <c r="T620" s="247"/>
      <c r="U620" s="219"/>
      <c r="V620" s="219"/>
      <c r="W620" s="219"/>
      <c r="X620" s="219"/>
      <c r="Y620" s="219"/>
      <c r="Z620" s="219"/>
      <c r="AA620" s="219"/>
      <c r="AB620" s="219"/>
      <c r="AC620" s="219"/>
    </row>
    <row r="621" spans="1:29" x14ac:dyDescent="0.3">
      <c r="A621" s="219"/>
      <c r="B621" s="169" t="s">
        <v>903</v>
      </c>
      <c r="C621" s="187" t="s">
        <v>2405</v>
      </c>
      <c r="D621" s="187" t="s">
        <v>922</v>
      </c>
      <c r="E621" s="187" t="s">
        <v>923</v>
      </c>
      <c r="F621" s="219"/>
      <c r="G621" s="174">
        <v>45159.444444444445</v>
      </c>
      <c r="H621" s="219"/>
      <c r="I621" s="169" t="s">
        <v>961</v>
      </c>
      <c r="J621" s="169" t="s">
        <v>963</v>
      </c>
      <c r="K621" s="187" t="s">
        <v>2429</v>
      </c>
      <c r="L621" s="174">
        <v>45162.48541666667</v>
      </c>
      <c r="M621" s="171">
        <v>45162</v>
      </c>
      <c r="N621" s="177">
        <v>0.48541666667006211</v>
      </c>
      <c r="O621" s="169" t="s">
        <v>971</v>
      </c>
      <c r="P621" s="208">
        <f>'2023 Thawed mass'!E500</f>
        <v>770.21</v>
      </c>
      <c r="Q621" s="214">
        <v>68.45</v>
      </c>
      <c r="R621" s="247"/>
      <c r="S621" s="214">
        <v>68.45</v>
      </c>
      <c r="T621" s="247"/>
      <c r="U621" s="219"/>
      <c r="V621" s="219"/>
      <c r="W621" s="219"/>
      <c r="X621" s="219"/>
      <c r="Y621" s="219"/>
      <c r="Z621" s="219"/>
      <c r="AA621" s="219"/>
      <c r="AB621" s="219"/>
      <c r="AC621" s="219"/>
    </row>
    <row r="622" spans="1:29" x14ac:dyDescent="0.3">
      <c r="A622" s="219"/>
      <c r="B622" s="169" t="s">
        <v>903</v>
      </c>
      <c r="C622" s="187" t="s">
        <v>2405</v>
      </c>
      <c r="D622" s="187" t="s">
        <v>922</v>
      </c>
      <c r="E622" s="187" t="s">
        <v>923</v>
      </c>
      <c r="F622" s="219"/>
      <c r="G622" s="174">
        <v>45159.444444444445</v>
      </c>
      <c r="H622" s="219"/>
      <c r="I622" s="169" t="s">
        <v>964</v>
      </c>
      <c r="J622" s="169" t="s">
        <v>966</v>
      </c>
      <c r="K622" s="187" t="s">
        <v>2429</v>
      </c>
      <c r="L622" s="174">
        <v>45162.48541666667</v>
      </c>
      <c r="M622" s="171">
        <v>45162</v>
      </c>
      <c r="N622" s="177">
        <v>0.48541666667006211</v>
      </c>
      <c r="O622" s="169" t="s">
        <v>972</v>
      </c>
      <c r="P622" s="208">
        <f>'2023 Thawed mass'!E501</f>
        <v>623.30999999999995</v>
      </c>
      <c r="Q622" s="214">
        <v>51.38</v>
      </c>
      <c r="R622" s="247"/>
      <c r="S622" s="214">
        <v>51.38</v>
      </c>
      <c r="T622" s="247"/>
      <c r="U622" s="219"/>
      <c r="V622" s="219"/>
      <c r="W622" s="219"/>
      <c r="X622" s="220"/>
      <c r="Y622" s="220"/>
      <c r="Z622" s="220"/>
      <c r="AA622" s="220"/>
      <c r="AB622" s="220"/>
      <c r="AC622" s="219"/>
    </row>
    <row r="623" spans="1:29" x14ac:dyDescent="0.3">
      <c r="A623" s="219"/>
      <c r="B623" s="169" t="s">
        <v>903</v>
      </c>
      <c r="C623" s="187" t="s">
        <v>2406</v>
      </c>
      <c r="D623" s="187" t="s">
        <v>922</v>
      </c>
      <c r="E623" s="187" t="s">
        <v>923</v>
      </c>
      <c r="F623" s="219"/>
      <c r="G623" s="174">
        <v>45159.444444444445</v>
      </c>
      <c r="H623" s="219"/>
      <c r="I623" s="169" t="s">
        <v>974</v>
      </c>
      <c r="J623" s="169" t="s">
        <v>976</v>
      </c>
      <c r="K623" s="187" t="s">
        <v>2429</v>
      </c>
      <c r="L623" s="174">
        <v>45159.444444444445</v>
      </c>
      <c r="M623" s="171">
        <v>45159</v>
      </c>
      <c r="N623" s="177">
        <v>0.44444444444525288</v>
      </c>
      <c r="O623" s="169" t="s">
        <v>989</v>
      </c>
      <c r="P623" s="208">
        <f>'2023 Thawed mass'!E502</f>
        <v>633.64</v>
      </c>
      <c r="Q623" s="214">
        <v>69.959999999999994</v>
      </c>
      <c r="R623" s="247"/>
      <c r="S623" s="214">
        <v>69.959999999999994</v>
      </c>
      <c r="T623" s="247"/>
      <c r="U623" s="219"/>
      <c r="V623" s="219"/>
      <c r="W623" s="219"/>
      <c r="X623" s="231" t="s">
        <v>2448</v>
      </c>
      <c r="Y623" s="231" t="s">
        <v>2448</v>
      </c>
      <c r="Z623" s="231" t="s">
        <v>2448</v>
      </c>
      <c r="AA623" s="231" t="s">
        <v>2864</v>
      </c>
      <c r="AB623" s="243" t="s">
        <v>2448</v>
      </c>
      <c r="AC623" s="219"/>
    </row>
    <row r="624" spans="1:29" x14ac:dyDescent="0.3">
      <c r="A624" s="219"/>
      <c r="B624" s="169" t="s">
        <v>903</v>
      </c>
      <c r="C624" s="187" t="s">
        <v>2406</v>
      </c>
      <c r="D624" s="187" t="s">
        <v>922</v>
      </c>
      <c r="E624" s="187" t="s">
        <v>923</v>
      </c>
      <c r="F624" s="219"/>
      <c r="G624" s="174">
        <v>45159.444444444445</v>
      </c>
      <c r="H624" s="219"/>
      <c r="I624" s="169" t="s">
        <v>977</v>
      </c>
      <c r="J624" s="169" t="s">
        <v>979</v>
      </c>
      <c r="K624" s="187" t="s">
        <v>2429</v>
      </c>
      <c r="L624" s="174">
        <v>45162.581944444442</v>
      </c>
      <c r="M624" s="171">
        <v>45162</v>
      </c>
      <c r="N624" s="177">
        <v>0.5819444444423425</v>
      </c>
      <c r="O624" s="169" t="s">
        <v>990</v>
      </c>
      <c r="P624" s="208">
        <f>'2023 Thawed mass'!E503</f>
        <v>576.02</v>
      </c>
      <c r="Q624" s="214">
        <v>67.959999999999994</v>
      </c>
      <c r="R624" s="247"/>
      <c r="S624" s="214">
        <v>67.959999999999994</v>
      </c>
      <c r="T624" s="247"/>
      <c r="U624" s="219"/>
      <c r="V624" s="219"/>
      <c r="W624" s="219"/>
      <c r="X624" s="219"/>
      <c r="Y624" s="219"/>
      <c r="Z624" s="219"/>
      <c r="AA624" s="219"/>
      <c r="AB624" s="219"/>
      <c r="AC624" s="219"/>
    </row>
    <row r="625" spans="1:29" x14ac:dyDescent="0.3">
      <c r="A625" s="219"/>
      <c r="B625" s="169" t="s">
        <v>903</v>
      </c>
      <c r="C625" s="187" t="s">
        <v>2406</v>
      </c>
      <c r="D625" s="187" t="s">
        <v>922</v>
      </c>
      <c r="E625" s="187" t="s">
        <v>923</v>
      </c>
      <c r="F625" s="219"/>
      <c r="G625" s="174">
        <v>45159.444444444445</v>
      </c>
      <c r="H625" s="219"/>
      <c r="I625" s="169" t="s">
        <v>980</v>
      </c>
      <c r="J625" s="169" t="s">
        <v>982</v>
      </c>
      <c r="K625" s="187" t="s">
        <v>2429</v>
      </c>
      <c r="L625" s="174">
        <v>45162.584722222222</v>
      </c>
      <c r="M625" s="171">
        <v>45162</v>
      </c>
      <c r="N625" s="177">
        <v>0.58472222222189885</v>
      </c>
      <c r="O625" s="169" t="s">
        <v>991</v>
      </c>
      <c r="P625" s="208">
        <f>'2023 Thawed mass'!E504</f>
        <v>649.91999999999996</v>
      </c>
      <c r="Q625" s="214">
        <v>44.09</v>
      </c>
      <c r="R625" s="247"/>
      <c r="S625" s="214">
        <v>44.09</v>
      </c>
      <c r="T625" s="247"/>
      <c r="U625" s="219"/>
      <c r="V625" s="219"/>
      <c r="W625" s="219"/>
      <c r="X625" s="219"/>
      <c r="Y625" s="219"/>
      <c r="Z625" s="219"/>
      <c r="AA625" s="219"/>
      <c r="AB625" s="219"/>
      <c r="AC625" s="219"/>
    </row>
    <row r="626" spans="1:29" x14ac:dyDescent="0.3">
      <c r="A626" s="219"/>
      <c r="B626" s="169" t="s">
        <v>903</v>
      </c>
      <c r="C626" s="187" t="s">
        <v>2406</v>
      </c>
      <c r="D626" s="187" t="s">
        <v>922</v>
      </c>
      <c r="E626" s="187" t="s">
        <v>923</v>
      </c>
      <c r="F626" s="219"/>
      <c r="G626" s="174">
        <v>45159.444444444445</v>
      </c>
      <c r="H626" s="219"/>
      <c r="I626" s="169" t="s">
        <v>983</v>
      </c>
      <c r="J626" s="169" t="s">
        <v>985</v>
      </c>
      <c r="K626" s="187" t="s">
        <v>2429</v>
      </c>
      <c r="L626" s="174">
        <v>45162.589583333334</v>
      </c>
      <c r="M626" s="171">
        <v>45162</v>
      </c>
      <c r="N626" s="177">
        <v>0.58958333333430346</v>
      </c>
      <c r="O626" s="169" t="s">
        <v>992</v>
      </c>
      <c r="P626" s="208">
        <f>'2023 Thawed mass'!E505</f>
        <v>861.18</v>
      </c>
      <c r="Q626" s="214">
        <v>66.45</v>
      </c>
      <c r="R626" s="247"/>
      <c r="S626" s="214">
        <v>66.45</v>
      </c>
      <c r="T626" s="247"/>
      <c r="U626" s="219"/>
      <c r="V626" s="219"/>
      <c r="W626" s="219"/>
      <c r="X626" s="219"/>
      <c r="Y626" s="219"/>
      <c r="Z626" s="219"/>
      <c r="AA626" s="219"/>
      <c r="AB626" s="219"/>
      <c r="AC626" s="219"/>
    </row>
    <row r="627" spans="1:29" x14ac:dyDescent="0.3">
      <c r="A627" s="219"/>
      <c r="B627" s="169" t="s">
        <v>903</v>
      </c>
      <c r="C627" s="187" t="s">
        <v>2406</v>
      </c>
      <c r="D627" s="187" t="s">
        <v>922</v>
      </c>
      <c r="E627" s="187" t="s">
        <v>923</v>
      </c>
      <c r="F627" s="220"/>
      <c r="G627" s="174">
        <v>45159.444444444445</v>
      </c>
      <c r="H627" s="220"/>
      <c r="I627" s="169" t="s">
        <v>986</v>
      </c>
      <c r="J627" s="169" t="s">
        <v>988</v>
      </c>
      <c r="K627" s="187" t="s">
        <v>2429</v>
      </c>
      <c r="L627" s="174">
        <v>45162.568749999999</v>
      </c>
      <c r="M627" s="171">
        <v>45162</v>
      </c>
      <c r="N627" s="177">
        <v>0.56874999999854481</v>
      </c>
      <c r="O627" s="169" t="s">
        <v>993</v>
      </c>
      <c r="P627" s="208">
        <f>'2023 Thawed mass'!E506</f>
        <v>479.49</v>
      </c>
      <c r="Q627" s="214">
        <v>53.72</v>
      </c>
      <c r="R627" s="247"/>
      <c r="S627" s="214">
        <v>53.72</v>
      </c>
      <c r="T627" s="247"/>
      <c r="U627" s="220"/>
      <c r="V627" s="220"/>
      <c r="W627" s="220"/>
      <c r="X627" s="220"/>
      <c r="Y627" s="220"/>
      <c r="Z627" s="220"/>
      <c r="AA627" s="220"/>
      <c r="AB627" s="220"/>
      <c r="AC627" s="220"/>
    </row>
  </sheetData>
  <autoFilter ref="A3:AC627" xr:uid="{EF2D9E64-325B-4631-8FFB-A39EC5DA5948}"/>
  <mergeCells count="851">
    <mergeCell ref="A49:A63"/>
    <mergeCell ref="F49:F63"/>
    <mergeCell ref="A64:A78"/>
    <mergeCell ref="F64:F78"/>
    <mergeCell ref="A79:A93"/>
    <mergeCell ref="F79:F93"/>
    <mergeCell ref="A4:A18"/>
    <mergeCell ref="F4:F18"/>
    <mergeCell ref="A19:A33"/>
    <mergeCell ref="F19:F33"/>
    <mergeCell ref="A34:A48"/>
    <mergeCell ref="F34:F48"/>
    <mergeCell ref="A139:A153"/>
    <mergeCell ref="F139:F153"/>
    <mergeCell ref="A154:A168"/>
    <mergeCell ref="F154:F168"/>
    <mergeCell ref="A169:A183"/>
    <mergeCell ref="F169:F183"/>
    <mergeCell ref="A94:A108"/>
    <mergeCell ref="F94:F108"/>
    <mergeCell ref="A109:A123"/>
    <mergeCell ref="F109:F123"/>
    <mergeCell ref="A124:A138"/>
    <mergeCell ref="F124:F138"/>
    <mergeCell ref="A214:A223"/>
    <mergeCell ref="F214:F223"/>
    <mergeCell ref="A224:A233"/>
    <mergeCell ref="F224:F233"/>
    <mergeCell ref="A234:A243"/>
    <mergeCell ref="F234:F243"/>
    <mergeCell ref="A184:A193"/>
    <mergeCell ref="F184:F193"/>
    <mergeCell ref="A194:A203"/>
    <mergeCell ref="F194:F203"/>
    <mergeCell ref="A204:A213"/>
    <mergeCell ref="F204:F213"/>
    <mergeCell ref="A274:A283"/>
    <mergeCell ref="F274:F283"/>
    <mergeCell ref="A284:A293"/>
    <mergeCell ref="F284:F293"/>
    <mergeCell ref="A294:A303"/>
    <mergeCell ref="F294:F303"/>
    <mergeCell ref="A244:A253"/>
    <mergeCell ref="F244:F253"/>
    <mergeCell ref="A254:A263"/>
    <mergeCell ref="F254:F263"/>
    <mergeCell ref="A264:A273"/>
    <mergeCell ref="F264:F273"/>
    <mergeCell ref="A334:A343"/>
    <mergeCell ref="F334:F343"/>
    <mergeCell ref="A344:A353"/>
    <mergeCell ref="F344:F353"/>
    <mergeCell ref="A354:A363"/>
    <mergeCell ref="F354:F363"/>
    <mergeCell ref="A304:A313"/>
    <mergeCell ref="F304:F313"/>
    <mergeCell ref="A314:A323"/>
    <mergeCell ref="F314:F323"/>
    <mergeCell ref="A324:A333"/>
    <mergeCell ref="F324:F333"/>
    <mergeCell ref="A394:A403"/>
    <mergeCell ref="F394:F403"/>
    <mergeCell ref="A404:A413"/>
    <mergeCell ref="F404:F413"/>
    <mergeCell ref="A414:A423"/>
    <mergeCell ref="F414:F423"/>
    <mergeCell ref="A364:A373"/>
    <mergeCell ref="F364:F373"/>
    <mergeCell ref="A374:A383"/>
    <mergeCell ref="F374:F383"/>
    <mergeCell ref="A384:A393"/>
    <mergeCell ref="F384:F393"/>
    <mergeCell ref="A452:A458"/>
    <mergeCell ref="F452:F458"/>
    <mergeCell ref="A459:A465"/>
    <mergeCell ref="F459:F465"/>
    <mergeCell ref="A466:A479"/>
    <mergeCell ref="F466:F479"/>
    <mergeCell ref="A424:A430"/>
    <mergeCell ref="F424:F430"/>
    <mergeCell ref="A431:A437"/>
    <mergeCell ref="F431:F437"/>
    <mergeCell ref="A438:A451"/>
    <mergeCell ref="F438:F451"/>
    <mergeCell ref="A508:A514"/>
    <mergeCell ref="F508:F514"/>
    <mergeCell ref="A515:A521"/>
    <mergeCell ref="F515:F521"/>
    <mergeCell ref="A522:A535"/>
    <mergeCell ref="F522:F535"/>
    <mergeCell ref="A480:A486"/>
    <mergeCell ref="F480:F486"/>
    <mergeCell ref="A487:A493"/>
    <mergeCell ref="F487:F493"/>
    <mergeCell ref="A494:A507"/>
    <mergeCell ref="F494:F507"/>
    <mergeCell ref="A562:A568"/>
    <mergeCell ref="F562:F568"/>
    <mergeCell ref="A569:A574"/>
    <mergeCell ref="F569:F574"/>
    <mergeCell ref="A575:A587"/>
    <mergeCell ref="F575:F587"/>
    <mergeCell ref="A536:A542"/>
    <mergeCell ref="F536:F542"/>
    <mergeCell ref="A543:A548"/>
    <mergeCell ref="F543:F548"/>
    <mergeCell ref="A549:A561"/>
    <mergeCell ref="F549:F561"/>
    <mergeCell ref="A608:A612"/>
    <mergeCell ref="F608:F612"/>
    <mergeCell ref="A613:A617"/>
    <mergeCell ref="F613:F617"/>
    <mergeCell ref="A618:A627"/>
    <mergeCell ref="F618:F627"/>
    <mergeCell ref="A588:A592"/>
    <mergeCell ref="F588:F592"/>
    <mergeCell ref="A593:A597"/>
    <mergeCell ref="F593:F597"/>
    <mergeCell ref="A598:A607"/>
    <mergeCell ref="F598:F607"/>
    <mergeCell ref="H94:H108"/>
    <mergeCell ref="H109:H123"/>
    <mergeCell ref="H124:H138"/>
    <mergeCell ref="H139:H153"/>
    <mergeCell ref="H154:H168"/>
    <mergeCell ref="H169:H183"/>
    <mergeCell ref="H4:H18"/>
    <mergeCell ref="H19:H33"/>
    <mergeCell ref="H34:H48"/>
    <mergeCell ref="H49:H63"/>
    <mergeCell ref="H64:H78"/>
    <mergeCell ref="H79:H93"/>
    <mergeCell ref="H244:H253"/>
    <mergeCell ref="H254:H263"/>
    <mergeCell ref="H264:H273"/>
    <mergeCell ref="H274:H283"/>
    <mergeCell ref="H284:H293"/>
    <mergeCell ref="H294:H303"/>
    <mergeCell ref="H184:H193"/>
    <mergeCell ref="H194:H203"/>
    <mergeCell ref="H204:H213"/>
    <mergeCell ref="H214:H223"/>
    <mergeCell ref="H224:H233"/>
    <mergeCell ref="H234:H243"/>
    <mergeCell ref="H364:H373"/>
    <mergeCell ref="H374:H383"/>
    <mergeCell ref="H384:H393"/>
    <mergeCell ref="H394:H403"/>
    <mergeCell ref="H404:H413"/>
    <mergeCell ref="H414:H423"/>
    <mergeCell ref="H304:H313"/>
    <mergeCell ref="H314:H323"/>
    <mergeCell ref="H324:H333"/>
    <mergeCell ref="H334:H343"/>
    <mergeCell ref="H344:H353"/>
    <mergeCell ref="H354:H363"/>
    <mergeCell ref="H480:H486"/>
    <mergeCell ref="H487:H493"/>
    <mergeCell ref="H494:H507"/>
    <mergeCell ref="H508:H514"/>
    <mergeCell ref="H515:H521"/>
    <mergeCell ref="H522:H535"/>
    <mergeCell ref="H424:H430"/>
    <mergeCell ref="H431:H437"/>
    <mergeCell ref="H438:H451"/>
    <mergeCell ref="H452:H458"/>
    <mergeCell ref="H459:H465"/>
    <mergeCell ref="H466:H479"/>
    <mergeCell ref="H588:H592"/>
    <mergeCell ref="H593:H597"/>
    <mergeCell ref="H598:H607"/>
    <mergeCell ref="H608:H612"/>
    <mergeCell ref="H613:H617"/>
    <mergeCell ref="H618:H627"/>
    <mergeCell ref="H536:H542"/>
    <mergeCell ref="H543:H548"/>
    <mergeCell ref="H549:H561"/>
    <mergeCell ref="H562:H568"/>
    <mergeCell ref="H569:H574"/>
    <mergeCell ref="H575:H587"/>
    <mergeCell ref="R94:R108"/>
    <mergeCell ref="R109:R123"/>
    <mergeCell ref="R124:R138"/>
    <mergeCell ref="R139:R153"/>
    <mergeCell ref="R154:R168"/>
    <mergeCell ref="R169:R183"/>
    <mergeCell ref="R4:R18"/>
    <mergeCell ref="R19:R33"/>
    <mergeCell ref="R34:R48"/>
    <mergeCell ref="R49:R63"/>
    <mergeCell ref="R64:R78"/>
    <mergeCell ref="R79:R93"/>
    <mergeCell ref="R244:R253"/>
    <mergeCell ref="R254:R263"/>
    <mergeCell ref="R264:R273"/>
    <mergeCell ref="R274:R283"/>
    <mergeCell ref="R284:R293"/>
    <mergeCell ref="R294:R303"/>
    <mergeCell ref="R184:R193"/>
    <mergeCell ref="R194:R203"/>
    <mergeCell ref="R204:R213"/>
    <mergeCell ref="R214:R223"/>
    <mergeCell ref="R224:R233"/>
    <mergeCell ref="R234:R243"/>
    <mergeCell ref="R364:R373"/>
    <mergeCell ref="R374:R383"/>
    <mergeCell ref="R384:R393"/>
    <mergeCell ref="R394:R403"/>
    <mergeCell ref="R404:R413"/>
    <mergeCell ref="R414:R423"/>
    <mergeCell ref="R304:R313"/>
    <mergeCell ref="R314:R323"/>
    <mergeCell ref="R324:R333"/>
    <mergeCell ref="R334:R343"/>
    <mergeCell ref="R344:R353"/>
    <mergeCell ref="R354:R363"/>
    <mergeCell ref="R480:R486"/>
    <mergeCell ref="R487:R493"/>
    <mergeCell ref="R494:R507"/>
    <mergeCell ref="R508:R514"/>
    <mergeCell ref="R515:R521"/>
    <mergeCell ref="R522:R535"/>
    <mergeCell ref="R424:R430"/>
    <mergeCell ref="R431:R437"/>
    <mergeCell ref="R438:R451"/>
    <mergeCell ref="R452:R458"/>
    <mergeCell ref="R459:R465"/>
    <mergeCell ref="R466:R479"/>
    <mergeCell ref="R588:R592"/>
    <mergeCell ref="R593:R597"/>
    <mergeCell ref="R598:R607"/>
    <mergeCell ref="R608:R612"/>
    <mergeCell ref="R613:R617"/>
    <mergeCell ref="R618:R627"/>
    <mergeCell ref="R536:R542"/>
    <mergeCell ref="R543:R548"/>
    <mergeCell ref="R549:R561"/>
    <mergeCell ref="R562:R568"/>
    <mergeCell ref="R569:R574"/>
    <mergeCell ref="R575:R587"/>
    <mergeCell ref="T34:T48"/>
    <mergeCell ref="U34:U48"/>
    <mergeCell ref="V34:V48"/>
    <mergeCell ref="T49:T63"/>
    <mergeCell ref="U49:U63"/>
    <mergeCell ref="V49:V63"/>
    <mergeCell ref="T4:T18"/>
    <mergeCell ref="U4:U18"/>
    <mergeCell ref="V4:V18"/>
    <mergeCell ref="T19:T33"/>
    <mergeCell ref="U19:U33"/>
    <mergeCell ref="V19:V33"/>
    <mergeCell ref="T94:T108"/>
    <mergeCell ref="U94:U108"/>
    <mergeCell ref="V94:V108"/>
    <mergeCell ref="T109:T123"/>
    <mergeCell ref="U109:U123"/>
    <mergeCell ref="V109:V123"/>
    <mergeCell ref="T64:T78"/>
    <mergeCell ref="U64:U78"/>
    <mergeCell ref="V64:V78"/>
    <mergeCell ref="T79:T93"/>
    <mergeCell ref="U79:U93"/>
    <mergeCell ref="V79:V93"/>
    <mergeCell ref="T154:T168"/>
    <mergeCell ref="U154:U168"/>
    <mergeCell ref="V154:V168"/>
    <mergeCell ref="T169:T183"/>
    <mergeCell ref="U169:U183"/>
    <mergeCell ref="V169:V183"/>
    <mergeCell ref="T124:T138"/>
    <mergeCell ref="U124:U138"/>
    <mergeCell ref="V124:V138"/>
    <mergeCell ref="T139:T153"/>
    <mergeCell ref="U139:U153"/>
    <mergeCell ref="V139:V153"/>
    <mergeCell ref="T204:T213"/>
    <mergeCell ref="U204:U213"/>
    <mergeCell ref="V204:V213"/>
    <mergeCell ref="T214:T223"/>
    <mergeCell ref="U214:U223"/>
    <mergeCell ref="V214:V223"/>
    <mergeCell ref="T184:T193"/>
    <mergeCell ref="U184:U193"/>
    <mergeCell ref="V184:V193"/>
    <mergeCell ref="T194:T203"/>
    <mergeCell ref="U194:U203"/>
    <mergeCell ref="V194:V203"/>
    <mergeCell ref="T244:T253"/>
    <mergeCell ref="U244:U253"/>
    <mergeCell ref="V244:V253"/>
    <mergeCell ref="T254:T263"/>
    <mergeCell ref="U254:U263"/>
    <mergeCell ref="V254:V263"/>
    <mergeCell ref="T224:T233"/>
    <mergeCell ref="U224:U233"/>
    <mergeCell ref="V224:V233"/>
    <mergeCell ref="T234:T243"/>
    <mergeCell ref="U234:U243"/>
    <mergeCell ref="V234:V243"/>
    <mergeCell ref="T284:T293"/>
    <mergeCell ref="U284:U293"/>
    <mergeCell ref="V284:V293"/>
    <mergeCell ref="T294:T303"/>
    <mergeCell ref="U294:U303"/>
    <mergeCell ref="V294:V303"/>
    <mergeCell ref="T264:T273"/>
    <mergeCell ref="U264:U273"/>
    <mergeCell ref="V264:V273"/>
    <mergeCell ref="T274:T283"/>
    <mergeCell ref="U274:U283"/>
    <mergeCell ref="V274:V283"/>
    <mergeCell ref="T324:T333"/>
    <mergeCell ref="U324:U333"/>
    <mergeCell ref="V324:V333"/>
    <mergeCell ref="T334:T343"/>
    <mergeCell ref="U334:U343"/>
    <mergeCell ref="V334:V343"/>
    <mergeCell ref="T304:T313"/>
    <mergeCell ref="U304:U313"/>
    <mergeCell ref="V304:V313"/>
    <mergeCell ref="T314:T323"/>
    <mergeCell ref="U314:U323"/>
    <mergeCell ref="V314:V323"/>
    <mergeCell ref="T364:T373"/>
    <mergeCell ref="U364:U373"/>
    <mergeCell ref="V364:V373"/>
    <mergeCell ref="T374:T383"/>
    <mergeCell ref="U374:U383"/>
    <mergeCell ref="V374:V383"/>
    <mergeCell ref="T344:T353"/>
    <mergeCell ref="U344:U353"/>
    <mergeCell ref="V344:V353"/>
    <mergeCell ref="T354:T363"/>
    <mergeCell ref="U354:U363"/>
    <mergeCell ref="V354:V363"/>
    <mergeCell ref="T404:T413"/>
    <mergeCell ref="U404:U413"/>
    <mergeCell ref="V404:V413"/>
    <mergeCell ref="T414:T423"/>
    <mergeCell ref="U414:U423"/>
    <mergeCell ref="V414:V423"/>
    <mergeCell ref="T384:T393"/>
    <mergeCell ref="U384:U393"/>
    <mergeCell ref="V384:V393"/>
    <mergeCell ref="T394:T403"/>
    <mergeCell ref="U394:U403"/>
    <mergeCell ref="V394:V403"/>
    <mergeCell ref="T438:T451"/>
    <mergeCell ref="U438:U451"/>
    <mergeCell ref="V438:V451"/>
    <mergeCell ref="T452:T458"/>
    <mergeCell ref="U452:U458"/>
    <mergeCell ref="V452:V458"/>
    <mergeCell ref="T424:T430"/>
    <mergeCell ref="U424:U430"/>
    <mergeCell ref="V424:V430"/>
    <mergeCell ref="T431:T437"/>
    <mergeCell ref="U431:U437"/>
    <mergeCell ref="V431:V437"/>
    <mergeCell ref="T480:T486"/>
    <mergeCell ref="U480:U486"/>
    <mergeCell ref="V480:V486"/>
    <mergeCell ref="T487:T493"/>
    <mergeCell ref="U487:U493"/>
    <mergeCell ref="V487:V493"/>
    <mergeCell ref="T459:T465"/>
    <mergeCell ref="U459:U465"/>
    <mergeCell ref="V459:V465"/>
    <mergeCell ref="T466:T479"/>
    <mergeCell ref="U466:U479"/>
    <mergeCell ref="V466:V479"/>
    <mergeCell ref="T515:T521"/>
    <mergeCell ref="U515:U521"/>
    <mergeCell ref="V515:V521"/>
    <mergeCell ref="T522:T535"/>
    <mergeCell ref="U522:U535"/>
    <mergeCell ref="V522:V535"/>
    <mergeCell ref="T494:T507"/>
    <mergeCell ref="U494:U507"/>
    <mergeCell ref="V494:V507"/>
    <mergeCell ref="T508:T514"/>
    <mergeCell ref="U508:U514"/>
    <mergeCell ref="V508:V514"/>
    <mergeCell ref="T549:T561"/>
    <mergeCell ref="U549:U561"/>
    <mergeCell ref="V549:V561"/>
    <mergeCell ref="T562:T568"/>
    <mergeCell ref="U562:U568"/>
    <mergeCell ref="V562:V568"/>
    <mergeCell ref="T536:T542"/>
    <mergeCell ref="U536:U542"/>
    <mergeCell ref="V536:V542"/>
    <mergeCell ref="T543:T548"/>
    <mergeCell ref="U543:U548"/>
    <mergeCell ref="V543:V548"/>
    <mergeCell ref="T588:T592"/>
    <mergeCell ref="U588:U592"/>
    <mergeCell ref="V588:V592"/>
    <mergeCell ref="T593:T597"/>
    <mergeCell ref="U593:U597"/>
    <mergeCell ref="V593:V597"/>
    <mergeCell ref="T569:T574"/>
    <mergeCell ref="U569:U574"/>
    <mergeCell ref="V569:V574"/>
    <mergeCell ref="T575:T587"/>
    <mergeCell ref="U575:U587"/>
    <mergeCell ref="V575:V587"/>
    <mergeCell ref="T613:T617"/>
    <mergeCell ref="U613:U617"/>
    <mergeCell ref="V613:V617"/>
    <mergeCell ref="T618:T627"/>
    <mergeCell ref="U618:U627"/>
    <mergeCell ref="V618:V627"/>
    <mergeCell ref="T598:T607"/>
    <mergeCell ref="U598:U607"/>
    <mergeCell ref="V598:V607"/>
    <mergeCell ref="T608:T612"/>
    <mergeCell ref="U608:U612"/>
    <mergeCell ref="V608:V612"/>
    <mergeCell ref="W19:W33"/>
    <mergeCell ref="X19:X33"/>
    <mergeCell ref="Z19:Z33"/>
    <mergeCell ref="AB19:AB33"/>
    <mergeCell ref="AC19:AC33"/>
    <mergeCell ref="W4:W18"/>
    <mergeCell ref="X4:X18"/>
    <mergeCell ref="Z4:Z18"/>
    <mergeCell ref="AB4:AB18"/>
    <mergeCell ref="AC4:AC18"/>
    <mergeCell ref="Y4:Y18"/>
    <mergeCell ref="Y19:Y33"/>
    <mergeCell ref="AA4:AA18"/>
    <mergeCell ref="AA19:AA33"/>
    <mergeCell ref="W49:W63"/>
    <mergeCell ref="X49:X63"/>
    <mergeCell ref="Z49:Z63"/>
    <mergeCell ref="AB49:AB63"/>
    <mergeCell ref="AC49:AC63"/>
    <mergeCell ref="W34:W48"/>
    <mergeCell ref="X34:X48"/>
    <mergeCell ref="Z34:Z48"/>
    <mergeCell ref="AB34:AB48"/>
    <mergeCell ref="AC34:AC48"/>
    <mergeCell ref="Y34:Y48"/>
    <mergeCell ref="Y49:Y63"/>
    <mergeCell ref="AA34:AA48"/>
    <mergeCell ref="AA49:AA63"/>
    <mergeCell ref="W79:W93"/>
    <mergeCell ref="X79:X93"/>
    <mergeCell ref="Z79:Z93"/>
    <mergeCell ref="AB79:AB93"/>
    <mergeCell ref="AC79:AC93"/>
    <mergeCell ref="W64:W78"/>
    <mergeCell ref="X64:X78"/>
    <mergeCell ref="Z64:Z78"/>
    <mergeCell ref="AB64:AB78"/>
    <mergeCell ref="AC64:AC78"/>
    <mergeCell ref="Y64:Y78"/>
    <mergeCell ref="Y79:Y93"/>
    <mergeCell ref="AA64:AA78"/>
    <mergeCell ref="AA79:AA93"/>
    <mergeCell ref="W109:W123"/>
    <mergeCell ref="X109:X123"/>
    <mergeCell ref="Z109:Z123"/>
    <mergeCell ref="AB109:AB123"/>
    <mergeCell ref="AC109:AC123"/>
    <mergeCell ref="W94:W108"/>
    <mergeCell ref="X94:X108"/>
    <mergeCell ref="Z94:Z108"/>
    <mergeCell ref="AB94:AB108"/>
    <mergeCell ref="AC94:AC108"/>
    <mergeCell ref="Y94:Y108"/>
    <mergeCell ref="Y109:Y123"/>
    <mergeCell ref="AA94:AA108"/>
    <mergeCell ref="AA109:AA123"/>
    <mergeCell ref="W139:W153"/>
    <mergeCell ref="X139:X153"/>
    <mergeCell ref="Z139:Z153"/>
    <mergeCell ref="AB139:AB153"/>
    <mergeCell ref="AC139:AC153"/>
    <mergeCell ref="W124:W138"/>
    <mergeCell ref="X124:X138"/>
    <mergeCell ref="Z124:Z138"/>
    <mergeCell ref="AB124:AB138"/>
    <mergeCell ref="AC124:AC138"/>
    <mergeCell ref="Y124:Y138"/>
    <mergeCell ref="Y139:Y153"/>
    <mergeCell ref="AA124:AA138"/>
    <mergeCell ref="AA139:AA153"/>
    <mergeCell ref="W169:W183"/>
    <mergeCell ref="X169:X183"/>
    <mergeCell ref="Z169:Z183"/>
    <mergeCell ref="AB169:AB183"/>
    <mergeCell ref="AC169:AC183"/>
    <mergeCell ref="W154:W168"/>
    <mergeCell ref="X154:X168"/>
    <mergeCell ref="Z154:Z168"/>
    <mergeCell ref="AB154:AB168"/>
    <mergeCell ref="AC154:AC168"/>
    <mergeCell ref="Y154:Y168"/>
    <mergeCell ref="Y169:Y183"/>
    <mergeCell ref="AA154:AA168"/>
    <mergeCell ref="AA169:AA183"/>
    <mergeCell ref="W194:W203"/>
    <mergeCell ref="X194:X203"/>
    <mergeCell ref="Z194:Z203"/>
    <mergeCell ref="AB194:AB203"/>
    <mergeCell ref="AC194:AC203"/>
    <mergeCell ref="W184:W193"/>
    <mergeCell ref="X184:X193"/>
    <mergeCell ref="Z184:Z193"/>
    <mergeCell ref="AB184:AB193"/>
    <mergeCell ref="AC184:AC193"/>
    <mergeCell ref="Y184:Y193"/>
    <mergeCell ref="Y194:Y203"/>
    <mergeCell ref="AA184:AA193"/>
    <mergeCell ref="AA194:AA203"/>
    <mergeCell ref="W214:W223"/>
    <mergeCell ref="X214:X223"/>
    <mergeCell ref="Z214:Z223"/>
    <mergeCell ref="AB214:AB223"/>
    <mergeCell ref="AC214:AC223"/>
    <mergeCell ref="W204:W213"/>
    <mergeCell ref="X204:X213"/>
    <mergeCell ref="Z204:Z213"/>
    <mergeCell ref="AB204:AB213"/>
    <mergeCell ref="AC204:AC213"/>
    <mergeCell ref="Y204:Y213"/>
    <mergeCell ref="Y214:Y223"/>
    <mergeCell ref="AA204:AA213"/>
    <mergeCell ref="AA214:AA223"/>
    <mergeCell ref="W234:W243"/>
    <mergeCell ref="X234:X243"/>
    <mergeCell ref="Z234:Z243"/>
    <mergeCell ref="AB234:AB243"/>
    <mergeCell ref="AC234:AC243"/>
    <mergeCell ref="W224:W233"/>
    <mergeCell ref="X224:X233"/>
    <mergeCell ref="Z224:Z233"/>
    <mergeCell ref="AB224:AB233"/>
    <mergeCell ref="AC224:AC233"/>
    <mergeCell ref="Y224:Y233"/>
    <mergeCell ref="Y234:Y243"/>
    <mergeCell ref="AA224:AA233"/>
    <mergeCell ref="AA234:AA243"/>
    <mergeCell ref="W254:W263"/>
    <mergeCell ref="X254:X263"/>
    <mergeCell ref="Z254:Z263"/>
    <mergeCell ref="AB254:AB263"/>
    <mergeCell ref="AC254:AC263"/>
    <mergeCell ref="W244:W253"/>
    <mergeCell ref="X244:X253"/>
    <mergeCell ref="Z244:Z253"/>
    <mergeCell ref="AB244:AB253"/>
    <mergeCell ref="AC244:AC253"/>
    <mergeCell ref="Y244:Y253"/>
    <mergeCell ref="Y254:Y263"/>
    <mergeCell ref="AA244:AA253"/>
    <mergeCell ref="AA254:AA263"/>
    <mergeCell ref="W274:W283"/>
    <mergeCell ref="X274:X283"/>
    <mergeCell ref="Z274:Z283"/>
    <mergeCell ref="AB274:AB283"/>
    <mergeCell ref="AC274:AC283"/>
    <mergeCell ref="W264:W273"/>
    <mergeCell ref="X264:X273"/>
    <mergeCell ref="Z264:Z273"/>
    <mergeCell ref="AB264:AB273"/>
    <mergeCell ref="AC264:AC273"/>
    <mergeCell ref="Y264:Y273"/>
    <mergeCell ref="Y274:Y283"/>
    <mergeCell ref="AA264:AA273"/>
    <mergeCell ref="AA274:AA283"/>
    <mergeCell ref="W294:W303"/>
    <mergeCell ref="X294:X303"/>
    <mergeCell ref="Z294:Z303"/>
    <mergeCell ref="AB294:AB303"/>
    <mergeCell ref="AC294:AC303"/>
    <mergeCell ref="W284:W293"/>
    <mergeCell ref="X284:X293"/>
    <mergeCell ref="Z284:Z293"/>
    <mergeCell ref="AB284:AB293"/>
    <mergeCell ref="AC284:AC293"/>
    <mergeCell ref="Y284:Y293"/>
    <mergeCell ref="Y294:Y303"/>
    <mergeCell ref="AA284:AA293"/>
    <mergeCell ref="AA294:AA303"/>
    <mergeCell ref="W314:W323"/>
    <mergeCell ref="X314:X323"/>
    <mergeCell ref="Z314:Z323"/>
    <mergeCell ref="AB314:AB323"/>
    <mergeCell ref="AC314:AC323"/>
    <mergeCell ref="W304:W313"/>
    <mergeCell ref="X304:X313"/>
    <mergeCell ref="Z304:Z313"/>
    <mergeCell ref="AB304:AB313"/>
    <mergeCell ref="AC304:AC313"/>
    <mergeCell ref="Y304:Y313"/>
    <mergeCell ref="Y314:Y323"/>
    <mergeCell ref="AA304:AA313"/>
    <mergeCell ref="AA314:AA323"/>
    <mergeCell ref="W334:W343"/>
    <mergeCell ref="X334:X343"/>
    <mergeCell ref="Z334:Z343"/>
    <mergeCell ref="AB334:AB343"/>
    <mergeCell ref="AC334:AC343"/>
    <mergeCell ref="W324:W333"/>
    <mergeCell ref="X324:X333"/>
    <mergeCell ref="Z324:Z333"/>
    <mergeCell ref="AB324:AB333"/>
    <mergeCell ref="AC324:AC333"/>
    <mergeCell ref="Y324:Y333"/>
    <mergeCell ref="Y334:Y343"/>
    <mergeCell ref="AA324:AA333"/>
    <mergeCell ref="AA334:AA343"/>
    <mergeCell ref="W354:W363"/>
    <mergeCell ref="X354:X363"/>
    <mergeCell ref="Z354:Z363"/>
    <mergeCell ref="AB354:AB363"/>
    <mergeCell ref="AC354:AC363"/>
    <mergeCell ref="W344:W353"/>
    <mergeCell ref="X344:X353"/>
    <mergeCell ref="Z344:Z353"/>
    <mergeCell ref="AB344:AB353"/>
    <mergeCell ref="AC344:AC353"/>
    <mergeCell ref="Y344:Y353"/>
    <mergeCell ref="Y354:Y363"/>
    <mergeCell ref="AA344:AA353"/>
    <mergeCell ref="AA354:AA363"/>
    <mergeCell ref="W374:W383"/>
    <mergeCell ref="X374:X383"/>
    <mergeCell ref="Z374:Z383"/>
    <mergeCell ref="AB374:AB383"/>
    <mergeCell ref="AC374:AC383"/>
    <mergeCell ref="W364:W373"/>
    <mergeCell ref="X364:X373"/>
    <mergeCell ref="Z364:Z373"/>
    <mergeCell ref="AB364:AB373"/>
    <mergeCell ref="AC364:AC373"/>
    <mergeCell ref="Y364:Y373"/>
    <mergeCell ref="Y374:Y383"/>
    <mergeCell ref="AA364:AA373"/>
    <mergeCell ref="AA374:AA383"/>
    <mergeCell ref="W394:W403"/>
    <mergeCell ref="X394:X403"/>
    <mergeCell ref="Z394:Z403"/>
    <mergeCell ref="AB394:AB403"/>
    <mergeCell ref="AC394:AC403"/>
    <mergeCell ref="W384:W393"/>
    <mergeCell ref="X384:X393"/>
    <mergeCell ref="Z384:Z393"/>
    <mergeCell ref="AB384:AB393"/>
    <mergeCell ref="AC384:AC393"/>
    <mergeCell ref="Y384:Y393"/>
    <mergeCell ref="Y394:Y403"/>
    <mergeCell ref="AA384:AA393"/>
    <mergeCell ref="AA394:AA403"/>
    <mergeCell ref="W414:W423"/>
    <mergeCell ref="X414:X423"/>
    <mergeCell ref="Z414:Z423"/>
    <mergeCell ref="AB414:AB423"/>
    <mergeCell ref="AC414:AC423"/>
    <mergeCell ref="W404:W413"/>
    <mergeCell ref="X404:X413"/>
    <mergeCell ref="Z404:Z413"/>
    <mergeCell ref="AB404:AB413"/>
    <mergeCell ref="AC404:AC413"/>
    <mergeCell ref="Y404:Y413"/>
    <mergeCell ref="Y414:Y423"/>
    <mergeCell ref="AA404:AA413"/>
    <mergeCell ref="AA414:AA423"/>
    <mergeCell ref="W431:W437"/>
    <mergeCell ref="X431:X437"/>
    <mergeCell ref="Z431:Z437"/>
    <mergeCell ref="AB431:AB437"/>
    <mergeCell ref="AC431:AC437"/>
    <mergeCell ref="W424:W430"/>
    <mergeCell ref="X424:X430"/>
    <mergeCell ref="Z424:Z430"/>
    <mergeCell ref="AB424:AB430"/>
    <mergeCell ref="AC424:AC430"/>
    <mergeCell ref="Y424:Y430"/>
    <mergeCell ref="Y431:Y437"/>
    <mergeCell ref="AA424:AA430"/>
    <mergeCell ref="AA431:AA437"/>
    <mergeCell ref="W452:W458"/>
    <mergeCell ref="X452:X458"/>
    <mergeCell ref="Z452:Z458"/>
    <mergeCell ref="AB452:AB458"/>
    <mergeCell ref="AC452:AC458"/>
    <mergeCell ref="W438:W451"/>
    <mergeCell ref="X438:X451"/>
    <mergeCell ref="Z438:Z451"/>
    <mergeCell ref="AB438:AB451"/>
    <mergeCell ref="AC438:AC451"/>
    <mergeCell ref="Y438:Y451"/>
    <mergeCell ref="Y452:Y458"/>
    <mergeCell ref="AA438:AA451"/>
    <mergeCell ref="AA452:AA458"/>
    <mergeCell ref="W466:W479"/>
    <mergeCell ref="X466:X479"/>
    <mergeCell ref="Z466:Z479"/>
    <mergeCell ref="AB466:AB479"/>
    <mergeCell ref="AC466:AC479"/>
    <mergeCell ref="W459:W465"/>
    <mergeCell ref="X459:X465"/>
    <mergeCell ref="Z459:Z465"/>
    <mergeCell ref="AB459:AB465"/>
    <mergeCell ref="AC459:AC465"/>
    <mergeCell ref="Y459:Y465"/>
    <mergeCell ref="Y466:Y479"/>
    <mergeCell ref="AA459:AA465"/>
    <mergeCell ref="AA466:AA479"/>
    <mergeCell ref="W487:W493"/>
    <mergeCell ref="X487:X493"/>
    <mergeCell ref="Z487:Z493"/>
    <mergeCell ref="AB487:AB493"/>
    <mergeCell ref="AC487:AC493"/>
    <mergeCell ref="W480:W486"/>
    <mergeCell ref="X480:X486"/>
    <mergeCell ref="Z480:Z486"/>
    <mergeCell ref="AB480:AB486"/>
    <mergeCell ref="AC480:AC486"/>
    <mergeCell ref="Y480:Y486"/>
    <mergeCell ref="Y487:Y493"/>
    <mergeCell ref="AA480:AA486"/>
    <mergeCell ref="AA487:AA493"/>
    <mergeCell ref="W508:W514"/>
    <mergeCell ref="X508:X514"/>
    <mergeCell ref="Z508:Z514"/>
    <mergeCell ref="AB508:AB514"/>
    <mergeCell ref="AC508:AC514"/>
    <mergeCell ref="W494:W507"/>
    <mergeCell ref="X494:X507"/>
    <mergeCell ref="Z494:Z507"/>
    <mergeCell ref="AB494:AB507"/>
    <mergeCell ref="AC494:AC507"/>
    <mergeCell ref="Y494:Y507"/>
    <mergeCell ref="Y508:Y514"/>
    <mergeCell ref="AA494:AA507"/>
    <mergeCell ref="AA508:AA514"/>
    <mergeCell ref="W522:W535"/>
    <mergeCell ref="X522:X535"/>
    <mergeCell ref="Z522:Z535"/>
    <mergeCell ref="AB522:AB535"/>
    <mergeCell ref="AC522:AC535"/>
    <mergeCell ref="W515:W521"/>
    <mergeCell ref="X515:X521"/>
    <mergeCell ref="Z515:Z521"/>
    <mergeCell ref="AB515:AB521"/>
    <mergeCell ref="AC515:AC521"/>
    <mergeCell ref="Y515:Y521"/>
    <mergeCell ref="Y522:Y535"/>
    <mergeCell ref="AA515:AA521"/>
    <mergeCell ref="AA522:AA535"/>
    <mergeCell ref="W543:W548"/>
    <mergeCell ref="X543:X548"/>
    <mergeCell ref="Z543:Z548"/>
    <mergeCell ref="AB543:AB548"/>
    <mergeCell ref="AC543:AC548"/>
    <mergeCell ref="W536:W542"/>
    <mergeCell ref="X536:X542"/>
    <mergeCell ref="Z536:Z542"/>
    <mergeCell ref="AB536:AB542"/>
    <mergeCell ref="AC536:AC542"/>
    <mergeCell ref="Y536:Y542"/>
    <mergeCell ref="Y543:Y548"/>
    <mergeCell ref="AA536:AA542"/>
    <mergeCell ref="AA543:AA548"/>
    <mergeCell ref="W562:W568"/>
    <mergeCell ref="X562:X568"/>
    <mergeCell ref="Z562:Z568"/>
    <mergeCell ref="AB562:AB568"/>
    <mergeCell ref="AC562:AC568"/>
    <mergeCell ref="W549:W561"/>
    <mergeCell ref="X549:X561"/>
    <mergeCell ref="Z549:Z561"/>
    <mergeCell ref="AB549:AB561"/>
    <mergeCell ref="AC549:AC561"/>
    <mergeCell ref="Y549:Y561"/>
    <mergeCell ref="Y562:Y568"/>
    <mergeCell ref="AA549:AA561"/>
    <mergeCell ref="AA562:AA568"/>
    <mergeCell ref="W575:W587"/>
    <mergeCell ref="X575:X587"/>
    <mergeCell ref="Z575:Z587"/>
    <mergeCell ref="AB575:AB587"/>
    <mergeCell ref="AC575:AC587"/>
    <mergeCell ref="W569:W574"/>
    <mergeCell ref="X569:X574"/>
    <mergeCell ref="Z569:Z574"/>
    <mergeCell ref="AB569:AB574"/>
    <mergeCell ref="AC569:AC574"/>
    <mergeCell ref="Y569:Y574"/>
    <mergeCell ref="Y575:Y587"/>
    <mergeCell ref="AA569:AA574"/>
    <mergeCell ref="AA575:AA587"/>
    <mergeCell ref="W593:W597"/>
    <mergeCell ref="X593:X597"/>
    <mergeCell ref="Z593:Z597"/>
    <mergeCell ref="AB593:AB597"/>
    <mergeCell ref="AC593:AC597"/>
    <mergeCell ref="W588:W592"/>
    <mergeCell ref="X588:X592"/>
    <mergeCell ref="Z588:Z592"/>
    <mergeCell ref="AB588:AB592"/>
    <mergeCell ref="AC588:AC592"/>
    <mergeCell ref="Y588:Y592"/>
    <mergeCell ref="Y593:Y597"/>
    <mergeCell ref="AA588:AA592"/>
    <mergeCell ref="AA593:AA597"/>
    <mergeCell ref="AC608:AC612"/>
    <mergeCell ref="W598:W607"/>
    <mergeCell ref="AC598:AC607"/>
    <mergeCell ref="Y608:Y612"/>
    <mergeCell ref="X598:X602"/>
    <mergeCell ref="AB598:AB602"/>
    <mergeCell ref="Y598:Y602"/>
    <mergeCell ref="Z598:Z602"/>
    <mergeCell ref="X603:X607"/>
    <mergeCell ref="AB603:AB607"/>
    <mergeCell ref="Y603:Y607"/>
    <mergeCell ref="Z603:Z607"/>
    <mergeCell ref="AA598:AA602"/>
    <mergeCell ref="AA603:AA607"/>
    <mergeCell ref="AA608:AA612"/>
    <mergeCell ref="A1:C2"/>
    <mergeCell ref="W618:W627"/>
    <mergeCell ref="AC618:AC627"/>
    <mergeCell ref="W613:W617"/>
    <mergeCell ref="X613:X617"/>
    <mergeCell ref="Z613:Z617"/>
    <mergeCell ref="AB613:AB617"/>
    <mergeCell ref="AC613:AC617"/>
    <mergeCell ref="Y613:Y617"/>
    <mergeCell ref="X618:X622"/>
    <mergeCell ref="AB618:AB622"/>
    <mergeCell ref="Y618:Y622"/>
    <mergeCell ref="Z618:Z622"/>
    <mergeCell ref="X623:X627"/>
    <mergeCell ref="AB623:AB627"/>
    <mergeCell ref="Y623:Y627"/>
    <mergeCell ref="Z623:Z627"/>
    <mergeCell ref="AA613:AA617"/>
    <mergeCell ref="AA618:AA622"/>
    <mergeCell ref="AA623:AA627"/>
    <mergeCell ref="W608:W612"/>
    <mergeCell ref="X608:X612"/>
    <mergeCell ref="Z608:Z612"/>
    <mergeCell ref="AB608:AB612"/>
  </mergeCells>
  <conditionalFormatting sqref="U4:U627">
    <cfRule type="containsText" dxfId="3" priority="1" operator="containsText" text="No">
      <formula>NOT(ISERROR(SEARCH("No",U4)))</formula>
    </cfRule>
  </conditionalFormatting>
  <pageMargins left="0.7" right="0.7" top="0.75" bottom="0.75" header="0.3" footer="0.3"/>
  <pageSetup paperSize="3" scale="85" orientation="landscape" r:id="rId1"/>
  <headerFooter>
    <oddHeader>&amp;L&amp;"Arial,Italic"&amp;9Duwamish AOC4 Periodic Monitoring 2023 - fish and crab processing&amp;R&amp;"Arial,Italic"&amp;8Appendix D
Laboratory Tissue Preparation Notes</oddHeader>
    <oddFooter>&amp;L&amp;G&amp;C&amp;"Arial,Bold"&amp;8&amp;KFF0000FINAL&amp;R&amp;"Arial,Regular"&amp;8Periodic Monitoring Data Report
D-2-&amp;P</oddFooter>
  </headerFooter>
  <rowBreaks count="19" manualBreakCount="19">
    <brk id="33" max="16383" man="1"/>
    <brk id="63" max="16383" man="1"/>
    <brk id="93" max="16383" man="1"/>
    <brk id="123" max="16383" man="1"/>
    <brk id="153" max="16383" man="1"/>
    <brk id="183" max="16383" man="1"/>
    <brk id="213" max="16383" man="1"/>
    <brk id="243" max="16383" man="1"/>
    <brk id="273" max="16383" man="1"/>
    <brk id="303" max="16383" man="1"/>
    <brk id="333" max="16383" man="1"/>
    <brk id="363" max="16383" man="1"/>
    <brk id="393" max="16383" man="1"/>
    <brk id="423" max="16383" man="1"/>
    <brk id="458" max="16383" man="1"/>
    <brk id="493" max="28" man="1"/>
    <brk id="535" max="16383" man="1"/>
    <brk id="574" max="16383" man="1"/>
    <brk id="617" max="16383" man="1"/>
  </rowBreaks>
  <colBreaks count="1" manualBreakCount="1">
    <brk id="15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0D19-A350-4FCB-B256-A989DCA840B6}">
  <sheetPr>
    <tabColor rgb="FF92D050"/>
  </sheetPr>
  <dimension ref="A1:H1048576"/>
  <sheetViews>
    <sheetView tabSelected="1" view="pageBreakPreview" zoomScale="60" zoomScaleNormal="100" workbookViewId="0">
      <pane ySplit="2" topLeftCell="A483" activePane="bottomLeft" state="frozen"/>
      <selection activeCell="E21" sqref="E21"/>
      <selection pane="bottomLeft" activeCell="E21" sqref="E21"/>
    </sheetView>
  </sheetViews>
  <sheetFormatPr defaultRowHeight="14.4" x14ac:dyDescent="0.3"/>
  <cols>
    <col min="1" max="1" width="11.21875" style="119" customWidth="1"/>
    <col min="2" max="2" width="20" bestFit="1" customWidth="1"/>
    <col min="3" max="3" width="14.44140625" customWidth="1"/>
    <col min="4" max="4" width="19.21875" bestFit="1" customWidth="1"/>
    <col min="5" max="5" width="12.21875" customWidth="1"/>
    <col min="6" max="6" width="11.77734375" customWidth="1"/>
    <col min="7" max="7" width="9.44140625" customWidth="1"/>
    <col min="8" max="8" width="49.21875" customWidth="1"/>
  </cols>
  <sheetData>
    <row r="1" spans="1:8" x14ac:dyDescent="0.3">
      <c r="A1" s="2" t="s">
        <v>880</v>
      </c>
      <c r="E1" s="203" t="s">
        <v>2444</v>
      </c>
    </row>
    <row r="2" spans="1:8" s="8" customFormat="1" ht="41.4" x14ac:dyDescent="0.3">
      <c r="A2" s="157" t="s">
        <v>873</v>
      </c>
      <c r="B2" s="157" t="s">
        <v>27</v>
      </c>
      <c r="C2" s="157" t="s">
        <v>6</v>
      </c>
      <c r="D2" s="157" t="s">
        <v>12</v>
      </c>
      <c r="E2" s="158" t="s">
        <v>11</v>
      </c>
      <c r="F2" s="159" t="s">
        <v>59</v>
      </c>
      <c r="G2" s="159" t="s">
        <v>60</v>
      </c>
      <c r="H2" s="159" t="s">
        <v>2</v>
      </c>
    </row>
    <row r="3" spans="1:8" x14ac:dyDescent="0.3">
      <c r="A3" s="244">
        <v>1</v>
      </c>
      <c r="B3" s="169" t="s">
        <v>1850</v>
      </c>
      <c r="C3" s="244" t="s">
        <v>2415</v>
      </c>
      <c r="D3" s="169" t="s">
        <v>1944</v>
      </c>
      <c r="E3" s="211">
        <v>18.29</v>
      </c>
      <c r="F3" s="279">
        <v>45286</v>
      </c>
      <c r="G3" s="245" t="s">
        <v>2557</v>
      </c>
      <c r="H3" s="212"/>
    </row>
    <row r="4" spans="1:8" x14ac:dyDescent="0.3">
      <c r="A4" s="219"/>
      <c r="B4" s="169" t="s">
        <v>1850</v>
      </c>
      <c r="C4" s="219"/>
      <c r="D4" s="169" t="s">
        <v>1947</v>
      </c>
      <c r="E4" s="211">
        <v>18.850000000000001</v>
      </c>
      <c r="F4" s="219"/>
      <c r="G4" s="219"/>
      <c r="H4" s="212"/>
    </row>
    <row r="5" spans="1:8" x14ac:dyDescent="0.3">
      <c r="A5" s="219"/>
      <c r="B5" s="169" t="s">
        <v>1850</v>
      </c>
      <c r="C5" s="219"/>
      <c r="D5" s="169" t="s">
        <v>1950</v>
      </c>
      <c r="E5" s="211">
        <v>9.91</v>
      </c>
      <c r="F5" s="219"/>
      <c r="G5" s="219"/>
      <c r="H5" s="212"/>
    </row>
    <row r="6" spans="1:8" x14ac:dyDescent="0.3">
      <c r="A6" s="219"/>
      <c r="B6" s="169" t="s">
        <v>1850</v>
      </c>
      <c r="C6" s="219"/>
      <c r="D6" s="169" t="s">
        <v>1953</v>
      </c>
      <c r="E6" s="211">
        <v>20.170000000000002</v>
      </c>
      <c r="F6" s="219"/>
      <c r="G6" s="219"/>
      <c r="H6" s="212"/>
    </row>
    <row r="7" spans="1:8" x14ac:dyDescent="0.3">
      <c r="A7" s="219"/>
      <c r="B7" s="169" t="s">
        <v>1850</v>
      </c>
      <c r="C7" s="219"/>
      <c r="D7" s="169" t="s">
        <v>1956</v>
      </c>
      <c r="E7" s="211">
        <v>9.25</v>
      </c>
      <c r="F7" s="219"/>
      <c r="G7" s="219"/>
      <c r="H7" s="212"/>
    </row>
    <row r="8" spans="1:8" x14ac:dyDescent="0.3">
      <c r="A8" s="219"/>
      <c r="B8" s="169" t="s">
        <v>1850</v>
      </c>
      <c r="C8" s="219"/>
      <c r="D8" s="169" t="s">
        <v>1959</v>
      </c>
      <c r="E8" s="211">
        <v>9.09</v>
      </c>
      <c r="F8" s="219"/>
      <c r="G8" s="219"/>
      <c r="H8" s="212"/>
    </row>
    <row r="9" spans="1:8" x14ac:dyDescent="0.3">
      <c r="A9" s="219"/>
      <c r="B9" s="169" t="s">
        <v>1850</v>
      </c>
      <c r="C9" s="219"/>
      <c r="D9" s="169" t="s">
        <v>1962</v>
      </c>
      <c r="E9" s="211">
        <v>14.35</v>
      </c>
      <c r="F9" s="219"/>
      <c r="G9" s="219"/>
      <c r="H9" s="212"/>
    </row>
    <row r="10" spans="1:8" x14ac:dyDescent="0.3">
      <c r="A10" s="219"/>
      <c r="B10" s="169" t="s">
        <v>1850</v>
      </c>
      <c r="C10" s="219"/>
      <c r="D10" s="169" t="s">
        <v>1965</v>
      </c>
      <c r="E10" s="211">
        <v>17.63</v>
      </c>
      <c r="F10" s="219"/>
      <c r="G10" s="219"/>
      <c r="H10" s="212"/>
    </row>
    <row r="11" spans="1:8" x14ac:dyDescent="0.3">
      <c r="A11" s="219"/>
      <c r="B11" s="169" t="s">
        <v>1850</v>
      </c>
      <c r="C11" s="219"/>
      <c r="D11" s="169" t="s">
        <v>1968</v>
      </c>
      <c r="E11" s="211">
        <v>22.35</v>
      </c>
      <c r="F11" s="219"/>
      <c r="G11" s="219"/>
      <c r="H11" s="212"/>
    </row>
    <row r="12" spans="1:8" x14ac:dyDescent="0.3">
      <c r="A12" s="219"/>
      <c r="B12" s="169" t="s">
        <v>1850</v>
      </c>
      <c r="C12" s="219"/>
      <c r="D12" s="169" t="s">
        <v>1971</v>
      </c>
      <c r="E12" s="211">
        <v>10.7</v>
      </c>
      <c r="F12" s="219"/>
      <c r="G12" s="219"/>
      <c r="H12" s="212" t="s">
        <v>2555</v>
      </c>
    </row>
    <row r="13" spans="1:8" x14ac:dyDescent="0.3">
      <c r="A13" s="219"/>
      <c r="B13" s="169" t="s">
        <v>1850</v>
      </c>
      <c r="C13" s="219"/>
      <c r="D13" s="169" t="s">
        <v>1974</v>
      </c>
      <c r="E13" s="211">
        <v>9.5500000000000007</v>
      </c>
      <c r="F13" s="219"/>
      <c r="G13" s="219"/>
      <c r="H13" s="212"/>
    </row>
    <row r="14" spans="1:8" x14ac:dyDescent="0.3">
      <c r="A14" s="219"/>
      <c r="B14" s="169" t="s">
        <v>1850</v>
      </c>
      <c r="C14" s="219"/>
      <c r="D14" s="169" t="s">
        <v>1977</v>
      </c>
      <c r="E14" s="211">
        <v>19.59</v>
      </c>
      <c r="F14" s="219"/>
      <c r="G14" s="219"/>
      <c r="H14" s="212"/>
    </row>
    <row r="15" spans="1:8" x14ac:dyDescent="0.3">
      <c r="A15" s="219"/>
      <c r="B15" s="169" t="s">
        <v>1850</v>
      </c>
      <c r="C15" s="219"/>
      <c r="D15" s="169" t="s">
        <v>1980</v>
      </c>
      <c r="E15" s="211">
        <v>19.68</v>
      </c>
      <c r="F15" s="219"/>
      <c r="G15" s="219"/>
      <c r="H15" s="212"/>
    </row>
    <row r="16" spans="1:8" x14ac:dyDescent="0.3">
      <c r="A16" s="219"/>
      <c r="B16" s="169" t="s">
        <v>1850</v>
      </c>
      <c r="C16" s="219"/>
      <c r="D16" s="169" t="s">
        <v>1983</v>
      </c>
      <c r="E16" s="211">
        <v>15.22</v>
      </c>
      <c r="F16" s="219"/>
      <c r="G16" s="219"/>
      <c r="H16" s="212"/>
    </row>
    <row r="17" spans="1:8" x14ac:dyDescent="0.3">
      <c r="A17" s="220"/>
      <c r="B17" s="169" t="s">
        <v>1850</v>
      </c>
      <c r="C17" s="220"/>
      <c r="D17" s="169" t="s">
        <v>1986</v>
      </c>
      <c r="E17" s="211">
        <v>9.2799999999999994</v>
      </c>
      <c r="F17" s="220"/>
      <c r="G17" s="220"/>
      <c r="H17" s="212"/>
    </row>
    <row r="18" spans="1:8" x14ac:dyDescent="0.3">
      <c r="A18" s="242">
        <v>2</v>
      </c>
      <c r="B18" s="169" t="s">
        <v>1850</v>
      </c>
      <c r="C18" s="242" t="s">
        <v>2416</v>
      </c>
      <c r="D18" s="169" t="s">
        <v>2128</v>
      </c>
      <c r="E18" s="209">
        <v>24.41</v>
      </c>
      <c r="F18" s="278">
        <v>45281</v>
      </c>
      <c r="G18" s="231" t="s">
        <v>2556</v>
      </c>
      <c r="H18" s="169"/>
    </row>
    <row r="19" spans="1:8" x14ac:dyDescent="0.3">
      <c r="A19" s="219"/>
      <c r="B19" s="169" t="s">
        <v>1850</v>
      </c>
      <c r="C19" s="219"/>
      <c r="D19" s="169" t="s">
        <v>2131</v>
      </c>
      <c r="E19" s="209">
        <v>19.600000000000001</v>
      </c>
      <c r="F19" s="219"/>
      <c r="G19" s="219"/>
      <c r="H19" s="169"/>
    </row>
    <row r="20" spans="1:8" x14ac:dyDescent="0.3">
      <c r="A20" s="219"/>
      <c r="B20" s="169" t="s">
        <v>1850</v>
      </c>
      <c r="C20" s="219"/>
      <c r="D20" s="169" t="s">
        <v>2134</v>
      </c>
      <c r="E20" s="209">
        <v>25.36</v>
      </c>
      <c r="F20" s="219"/>
      <c r="G20" s="219"/>
      <c r="H20" s="169"/>
    </row>
    <row r="21" spans="1:8" x14ac:dyDescent="0.3">
      <c r="A21" s="219"/>
      <c r="B21" s="169" t="s">
        <v>1850</v>
      </c>
      <c r="C21" s="219"/>
      <c r="D21" s="169" t="s">
        <v>2137</v>
      </c>
      <c r="E21" s="209">
        <v>16.87</v>
      </c>
      <c r="F21" s="219"/>
      <c r="G21" s="219"/>
      <c r="H21" s="169"/>
    </row>
    <row r="22" spans="1:8" x14ac:dyDescent="0.3">
      <c r="A22" s="219"/>
      <c r="B22" s="169" t="s">
        <v>1850</v>
      </c>
      <c r="C22" s="219"/>
      <c r="D22" s="169" t="s">
        <v>2140</v>
      </c>
      <c r="E22" s="209">
        <v>12.97</v>
      </c>
      <c r="F22" s="219"/>
      <c r="G22" s="219"/>
      <c r="H22" s="169"/>
    </row>
    <row r="23" spans="1:8" x14ac:dyDescent="0.3">
      <c r="A23" s="219"/>
      <c r="B23" s="169" t="s">
        <v>1850</v>
      </c>
      <c r="C23" s="219"/>
      <c r="D23" s="169" t="s">
        <v>2143</v>
      </c>
      <c r="E23" s="209">
        <v>10.31</v>
      </c>
      <c r="F23" s="219"/>
      <c r="G23" s="219"/>
      <c r="H23" s="169"/>
    </row>
    <row r="24" spans="1:8" x14ac:dyDescent="0.3">
      <c r="A24" s="219"/>
      <c r="B24" s="169" t="s">
        <v>1850</v>
      </c>
      <c r="C24" s="219"/>
      <c r="D24" s="169" t="s">
        <v>2146</v>
      </c>
      <c r="E24" s="209">
        <v>18.53</v>
      </c>
      <c r="F24" s="219"/>
      <c r="G24" s="219"/>
      <c r="H24" s="169"/>
    </row>
    <row r="25" spans="1:8" x14ac:dyDescent="0.3">
      <c r="A25" s="219"/>
      <c r="B25" s="169" t="s">
        <v>1850</v>
      </c>
      <c r="C25" s="219"/>
      <c r="D25" s="169" t="s">
        <v>2149</v>
      </c>
      <c r="E25" s="209">
        <v>10.76</v>
      </c>
      <c r="F25" s="219"/>
      <c r="G25" s="219"/>
      <c r="H25" s="169"/>
    </row>
    <row r="26" spans="1:8" x14ac:dyDescent="0.3">
      <c r="A26" s="219"/>
      <c r="B26" s="169" t="s">
        <v>1850</v>
      </c>
      <c r="C26" s="219"/>
      <c r="D26" s="169" t="s">
        <v>2152</v>
      </c>
      <c r="E26" s="209">
        <v>8.4</v>
      </c>
      <c r="F26" s="219"/>
      <c r="G26" s="219"/>
      <c r="H26" s="169"/>
    </row>
    <row r="27" spans="1:8" x14ac:dyDescent="0.3">
      <c r="A27" s="219"/>
      <c r="B27" s="169" t="s">
        <v>1850</v>
      </c>
      <c r="C27" s="219"/>
      <c r="D27" s="169" t="s">
        <v>2155</v>
      </c>
      <c r="E27" s="209">
        <v>8.4700000000000006</v>
      </c>
      <c r="F27" s="219"/>
      <c r="G27" s="219"/>
      <c r="H27" s="169"/>
    </row>
    <row r="28" spans="1:8" x14ac:dyDescent="0.3">
      <c r="A28" s="219"/>
      <c r="B28" s="169" t="s">
        <v>1850</v>
      </c>
      <c r="C28" s="219"/>
      <c r="D28" s="169" t="s">
        <v>2158</v>
      </c>
      <c r="E28" s="209">
        <v>18.32</v>
      </c>
      <c r="F28" s="219"/>
      <c r="G28" s="219"/>
      <c r="H28" s="169"/>
    </row>
    <row r="29" spans="1:8" x14ac:dyDescent="0.3">
      <c r="A29" s="219"/>
      <c r="B29" s="169" t="s">
        <v>1850</v>
      </c>
      <c r="C29" s="219"/>
      <c r="D29" s="169" t="s">
        <v>2161</v>
      </c>
      <c r="E29" s="209">
        <v>19.600000000000001</v>
      </c>
      <c r="F29" s="219"/>
      <c r="G29" s="219"/>
      <c r="H29" s="169"/>
    </row>
    <row r="30" spans="1:8" x14ac:dyDescent="0.3">
      <c r="A30" s="219"/>
      <c r="B30" s="169" t="s">
        <v>1850</v>
      </c>
      <c r="C30" s="219"/>
      <c r="D30" s="169" t="s">
        <v>2164</v>
      </c>
      <c r="E30" s="209">
        <v>10.3</v>
      </c>
      <c r="F30" s="219"/>
      <c r="G30" s="219"/>
      <c r="H30" s="169"/>
    </row>
    <row r="31" spans="1:8" x14ac:dyDescent="0.3">
      <c r="A31" s="219"/>
      <c r="B31" s="169" t="s">
        <v>1850</v>
      </c>
      <c r="C31" s="219"/>
      <c r="D31" s="169" t="s">
        <v>2167</v>
      </c>
      <c r="E31" s="209">
        <v>12.91</v>
      </c>
      <c r="F31" s="219"/>
      <c r="G31" s="219"/>
      <c r="H31" s="169"/>
    </row>
    <row r="32" spans="1:8" x14ac:dyDescent="0.3">
      <c r="A32" s="220"/>
      <c r="B32" s="169" t="s">
        <v>1850</v>
      </c>
      <c r="C32" s="220"/>
      <c r="D32" s="169" t="s">
        <v>2170</v>
      </c>
      <c r="E32" s="209">
        <v>9.68</v>
      </c>
      <c r="F32" s="220"/>
      <c r="G32" s="220"/>
      <c r="H32" s="169"/>
    </row>
    <row r="33" spans="1:8" x14ac:dyDescent="0.3">
      <c r="A33" s="242">
        <v>3</v>
      </c>
      <c r="B33" s="169" t="s">
        <v>1850</v>
      </c>
      <c r="C33" s="242" t="s">
        <v>2417</v>
      </c>
      <c r="D33" s="169" t="s">
        <v>2312</v>
      </c>
      <c r="E33" s="209">
        <v>23.11</v>
      </c>
      <c r="F33" s="278">
        <v>45288</v>
      </c>
      <c r="G33" s="231" t="s">
        <v>2556</v>
      </c>
      <c r="H33" s="169"/>
    </row>
    <row r="34" spans="1:8" x14ac:dyDescent="0.3">
      <c r="A34" s="219"/>
      <c r="B34" s="169" t="s">
        <v>1850</v>
      </c>
      <c r="C34" s="219"/>
      <c r="D34" s="169" t="s">
        <v>2315</v>
      </c>
      <c r="E34" s="209">
        <v>14.8</v>
      </c>
      <c r="F34" s="219"/>
      <c r="G34" s="219"/>
      <c r="H34" s="169"/>
    </row>
    <row r="35" spans="1:8" x14ac:dyDescent="0.3">
      <c r="A35" s="219"/>
      <c r="B35" s="169" t="s">
        <v>1850</v>
      </c>
      <c r="C35" s="219"/>
      <c r="D35" s="169" t="s">
        <v>2318</v>
      </c>
      <c r="E35" s="209">
        <v>10.08</v>
      </c>
      <c r="F35" s="219"/>
      <c r="G35" s="219"/>
      <c r="H35" s="169"/>
    </row>
    <row r="36" spans="1:8" x14ac:dyDescent="0.3">
      <c r="A36" s="219"/>
      <c r="B36" s="169" t="s">
        <v>1850</v>
      </c>
      <c r="C36" s="219"/>
      <c r="D36" s="169" t="s">
        <v>2321</v>
      </c>
      <c r="E36" s="209">
        <v>10.36</v>
      </c>
      <c r="F36" s="219"/>
      <c r="G36" s="219"/>
      <c r="H36" s="169"/>
    </row>
    <row r="37" spans="1:8" x14ac:dyDescent="0.3">
      <c r="A37" s="219"/>
      <c r="B37" s="169" t="s">
        <v>1850</v>
      </c>
      <c r="C37" s="219"/>
      <c r="D37" s="169" t="s">
        <v>2324</v>
      </c>
      <c r="E37" s="209">
        <v>10.54</v>
      </c>
      <c r="F37" s="219"/>
      <c r="G37" s="219"/>
      <c r="H37" s="169"/>
    </row>
    <row r="38" spans="1:8" x14ac:dyDescent="0.3">
      <c r="A38" s="219"/>
      <c r="B38" s="169" t="s">
        <v>1850</v>
      </c>
      <c r="C38" s="219"/>
      <c r="D38" s="169" t="s">
        <v>2327</v>
      </c>
      <c r="E38" s="209">
        <v>9.41</v>
      </c>
      <c r="F38" s="219"/>
      <c r="G38" s="219"/>
      <c r="H38" s="169"/>
    </row>
    <row r="39" spans="1:8" x14ac:dyDescent="0.3">
      <c r="A39" s="219"/>
      <c r="B39" s="169" t="s">
        <v>1850</v>
      </c>
      <c r="C39" s="219"/>
      <c r="D39" s="169" t="s">
        <v>2330</v>
      </c>
      <c r="E39" s="209">
        <v>18.82</v>
      </c>
      <c r="F39" s="219"/>
      <c r="G39" s="219"/>
      <c r="H39" s="169"/>
    </row>
    <row r="40" spans="1:8" x14ac:dyDescent="0.3">
      <c r="A40" s="219"/>
      <c r="B40" s="169" t="s">
        <v>1850</v>
      </c>
      <c r="C40" s="219"/>
      <c r="D40" s="169" t="s">
        <v>2333</v>
      </c>
      <c r="E40" s="209">
        <v>24.04</v>
      </c>
      <c r="F40" s="219"/>
      <c r="G40" s="219"/>
      <c r="H40" s="169"/>
    </row>
    <row r="41" spans="1:8" x14ac:dyDescent="0.3">
      <c r="A41" s="219"/>
      <c r="B41" s="169" t="s">
        <v>1850</v>
      </c>
      <c r="C41" s="219"/>
      <c r="D41" s="169" t="s">
        <v>2336</v>
      </c>
      <c r="E41" s="209">
        <v>14.32</v>
      </c>
      <c r="F41" s="219"/>
      <c r="G41" s="219"/>
      <c r="H41" s="169"/>
    </row>
    <row r="42" spans="1:8" x14ac:dyDescent="0.3">
      <c r="A42" s="219"/>
      <c r="B42" s="169" t="s">
        <v>1850</v>
      </c>
      <c r="C42" s="219"/>
      <c r="D42" s="169" t="s">
        <v>2339</v>
      </c>
      <c r="E42" s="209">
        <v>16.82</v>
      </c>
      <c r="F42" s="219"/>
      <c r="G42" s="219"/>
      <c r="H42" s="169"/>
    </row>
    <row r="43" spans="1:8" x14ac:dyDescent="0.3">
      <c r="A43" s="219"/>
      <c r="B43" s="169" t="s">
        <v>1850</v>
      </c>
      <c r="C43" s="219"/>
      <c r="D43" s="169" t="s">
        <v>2342</v>
      </c>
      <c r="E43" s="209">
        <v>16.48</v>
      </c>
      <c r="F43" s="219"/>
      <c r="G43" s="219"/>
      <c r="H43" s="169"/>
    </row>
    <row r="44" spans="1:8" x14ac:dyDescent="0.3">
      <c r="A44" s="219"/>
      <c r="B44" s="169" t="s">
        <v>1850</v>
      </c>
      <c r="C44" s="219"/>
      <c r="D44" s="169" t="s">
        <v>2345</v>
      </c>
      <c r="E44" s="209">
        <v>16.88</v>
      </c>
      <c r="F44" s="219"/>
      <c r="G44" s="219"/>
      <c r="H44" s="169"/>
    </row>
    <row r="45" spans="1:8" x14ac:dyDescent="0.3">
      <c r="A45" s="219"/>
      <c r="B45" s="169" t="s">
        <v>1850</v>
      </c>
      <c r="C45" s="219"/>
      <c r="D45" s="169" t="s">
        <v>2348</v>
      </c>
      <c r="E45" s="209">
        <v>13.56</v>
      </c>
      <c r="F45" s="219"/>
      <c r="G45" s="219"/>
      <c r="H45" s="169"/>
    </row>
    <row r="46" spans="1:8" x14ac:dyDescent="0.3">
      <c r="A46" s="219"/>
      <c r="B46" s="169" t="s">
        <v>1850</v>
      </c>
      <c r="C46" s="219"/>
      <c r="D46" s="169" t="s">
        <v>2351</v>
      </c>
      <c r="E46" s="209">
        <v>12.12</v>
      </c>
      <c r="F46" s="219"/>
      <c r="G46" s="219"/>
      <c r="H46" s="169"/>
    </row>
    <row r="47" spans="1:8" x14ac:dyDescent="0.3">
      <c r="A47" s="220"/>
      <c r="B47" s="169" t="s">
        <v>1850</v>
      </c>
      <c r="C47" s="220"/>
      <c r="D47" s="169" t="s">
        <v>2354</v>
      </c>
      <c r="E47" s="209">
        <v>23.08</v>
      </c>
      <c r="F47" s="220"/>
      <c r="G47" s="220"/>
      <c r="H47" s="169"/>
    </row>
    <row r="48" spans="1:8" x14ac:dyDescent="0.3">
      <c r="A48" s="242">
        <v>4</v>
      </c>
      <c r="B48" s="169" t="s">
        <v>1850</v>
      </c>
      <c r="C48" s="242" t="s">
        <v>2418</v>
      </c>
      <c r="D48" s="169" t="s">
        <v>1990</v>
      </c>
      <c r="E48" s="209">
        <v>14.35</v>
      </c>
      <c r="F48" s="278">
        <v>44928</v>
      </c>
      <c r="G48" s="231" t="s">
        <v>2556</v>
      </c>
      <c r="H48" s="169"/>
    </row>
    <row r="49" spans="1:8" x14ac:dyDescent="0.3">
      <c r="A49" s="219"/>
      <c r="B49" s="169" t="s">
        <v>1850</v>
      </c>
      <c r="C49" s="219"/>
      <c r="D49" s="169" t="s">
        <v>1993</v>
      </c>
      <c r="E49" s="209">
        <v>26.01</v>
      </c>
      <c r="F49" s="219"/>
      <c r="G49" s="219"/>
      <c r="H49" s="169"/>
    </row>
    <row r="50" spans="1:8" x14ac:dyDescent="0.3">
      <c r="A50" s="219"/>
      <c r="B50" s="169" t="s">
        <v>1850</v>
      </c>
      <c r="C50" s="219"/>
      <c r="D50" s="169" t="s">
        <v>1996</v>
      </c>
      <c r="E50" s="209">
        <v>16.170000000000002</v>
      </c>
      <c r="F50" s="219"/>
      <c r="G50" s="219"/>
      <c r="H50" s="169"/>
    </row>
    <row r="51" spans="1:8" x14ac:dyDescent="0.3">
      <c r="A51" s="219"/>
      <c r="B51" s="169" t="s">
        <v>1850</v>
      </c>
      <c r="C51" s="219"/>
      <c r="D51" s="169" t="s">
        <v>1999</v>
      </c>
      <c r="E51" s="209">
        <v>11.46</v>
      </c>
      <c r="F51" s="219"/>
      <c r="G51" s="219"/>
      <c r="H51" s="169"/>
    </row>
    <row r="52" spans="1:8" x14ac:dyDescent="0.3">
      <c r="A52" s="219"/>
      <c r="B52" s="169" t="s">
        <v>1850</v>
      </c>
      <c r="C52" s="219"/>
      <c r="D52" s="169" t="s">
        <v>2002</v>
      </c>
      <c r="E52" s="209">
        <v>18.29</v>
      </c>
      <c r="F52" s="219"/>
      <c r="G52" s="219"/>
      <c r="H52" s="169"/>
    </row>
    <row r="53" spans="1:8" x14ac:dyDescent="0.3">
      <c r="A53" s="219"/>
      <c r="B53" s="169" t="s">
        <v>1850</v>
      </c>
      <c r="C53" s="219"/>
      <c r="D53" s="169" t="s">
        <v>2005</v>
      </c>
      <c r="E53" s="209">
        <v>12.95</v>
      </c>
      <c r="F53" s="219"/>
      <c r="G53" s="219"/>
      <c r="H53" s="169"/>
    </row>
    <row r="54" spans="1:8" x14ac:dyDescent="0.3">
      <c r="A54" s="219"/>
      <c r="B54" s="169" t="s">
        <v>1850</v>
      </c>
      <c r="C54" s="219"/>
      <c r="D54" s="169" t="s">
        <v>2008</v>
      </c>
      <c r="E54" s="209">
        <v>12.57</v>
      </c>
      <c r="F54" s="219"/>
      <c r="G54" s="219"/>
      <c r="H54" s="169"/>
    </row>
    <row r="55" spans="1:8" x14ac:dyDescent="0.3">
      <c r="A55" s="219"/>
      <c r="B55" s="169" t="s">
        <v>1850</v>
      </c>
      <c r="C55" s="219"/>
      <c r="D55" s="169" t="s">
        <v>2011</v>
      </c>
      <c r="E55" s="209">
        <v>21.43</v>
      </c>
      <c r="F55" s="219"/>
      <c r="G55" s="219"/>
      <c r="H55" s="169"/>
    </row>
    <row r="56" spans="1:8" x14ac:dyDescent="0.3">
      <c r="A56" s="219"/>
      <c r="B56" s="169" t="s">
        <v>1850</v>
      </c>
      <c r="C56" s="219"/>
      <c r="D56" s="169" t="s">
        <v>2014</v>
      </c>
      <c r="E56" s="209">
        <v>28.06</v>
      </c>
      <c r="F56" s="219"/>
      <c r="G56" s="219"/>
      <c r="H56" s="169"/>
    </row>
    <row r="57" spans="1:8" x14ac:dyDescent="0.3">
      <c r="A57" s="219"/>
      <c r="B57" s="169" t="s">
        <v>1850</v>
      </c>
      <c r="C57" s="219"/>
      <c r="D57" s="169" t="s">
        <v>2017</v>
      </c>
      <c r="E57" s="209">
        <v>15.57</v>
      </c>
      <c r="F57" s="219"/>
      <c r="G57" s="219"/>
      <c r="H57" s="169"/>
    </row>
    <row r="58" spans="1:8" x14ac:dyDescent="0.3">
      <c r="A58" s="219"/>
      <c r="B58" s="169" t="s">
        <v>1850</v>
      </c>
      <c r="C58" s="219"/>
      <c r="D58" s="169" t="s">
        <v>2020</v>
      </c>
      <c r="E58" s="209">
        <v>22.66</v>
      </c>
      <c r="F58" s="219"/>
      <c r="G58" s="219"/>
      <c r="H58" s="169"/>
    </row>
    <row r="59" spans="1:8" x14ac:dyDescent="0.3">
      <c r="A59" s="219"/>
      <c r="B59" s="169" t="s">
        <v>1850</v>
      </c>
      <c r="C59" s="219"/>
      <c r="D59" s="169" t="s">
        <v>2023</v>
      </c>
      <c r="E59" s="209">
        <v>26.91</v>
      </c>
      <c r="F59" s="219"/>
      <c r="G59" s="219"/>
      <c r="H59" s="169"/>
    </row>
    <row r="60" spans="1:8" x14ac:dyDescent="0.3">
      <c r="A60" s="219"/>
      <c r="B60" s="169" t="s">
        <v>1850</v>
      </c>
      <c r="C60" s="219"/>
      <c r="D60" s="169" t="s">
        <v>2026</v>
      </c>
      <c r="E60" s="209">
        <v>18.21</v>
      </c>
      <c r="F60" s="219"/>
      <c r="G60" s="219"/>
      <c r="H60" s="169"/>
    </row>
    <row r="61" spans="1:8" x14ac:dyDescent="0.3">
      <c r="A61" s="219"/>
      <c r="B61" s="169" t="s">
        <v>1850</v>
      </c>
      <c r="C61" s="219"/>
      <c r="D61" s="169" t="s">
        <v>2029</v>
      </c>
      <c r="E61" s="209">
        <v>10.31</v>
      </c>
      <c r="F61" s="219"/>
      <c r="G61" s="219"/>
      <c r="H61" s="169"/>
    </row>
    <row r="62" spans="1:8" x14ac:dyDescent="0.3">
      <c r="A62" s="220"/>
      <c r="B62" s="169" t="s">
        <v>1850</v>
      </c>
      <c r="C62" s="220"/>
      <c r="D62" s="169" t="s">
        <v>2032</v>
      </c>
      <c r="E62" s="209">
        <v>10.47</v>
      </c>
      <c r="F62" s="220"/>
      <c r="G62" s="220"/>
      <c r="H62" s="169"/>
    </row>
    <row r="63" spans="1:8" x14ac:dyDescent="0.3">
      <c r="A63" s="242">
        <v>5</v>
      </c>
      <c r="B63" s="169" t="s">
        <v>1850</v>
      </c>
      <c r="C63" s="242" t="s">
        <v>2419</v>
      </c>
      <c r="D63" s="169" t="s">
        <v>2174</v>
      </c>
      <c r="E63" s="209">
        <v>27.46</v>
      </c>
      <c r="F63" s="278">
        <v>45294</v>
      </c>
      <c r="G63" s="231" t="s">
        <v>2556</v>
      </c>
      <c r="H63" s="169"/>
    </row>
    <row r="64" spans="1:8" x14ac:dyDescent="0.3">
      <c r="A64" s="219"/>
      <c r="B64" s="169" t="s">
        <v>1850</v>
      </c>
      <c r="C64" s="219"/>
      <c r="D64" s="169" t="s">
        <v>2177</v>
      </c>
      <c r="E64" s="209">
        <v>20.38</v>
      </c>
      <c r="F64" s="219"/>
      <c r="G64" s="219"/>
      <c r="H64" s="169"/>
    </row>
    <row r="65" spans="1:8" x14ac:dyDescent="0.3">
      <c r="A65" s="219"/>
      <c r="B65" s="169" t="s">
        <v>1850</v>
      </c>
      <c r="C65" s="219"/>
      <c r="D65" s="169" t="s">
        <v>2180</v>
      </c>
      <c r="E65" s="209">
        <v>14</v>
      </c>
      <c r="F65" s="219"/>
      <c r="G65" s="219"/>
      <c r="H65" s="169"/>
    </row>
    <row r="66" spans="1:8" x14ac:dyDescent="0.3">
      <c r="A66" s="219"/>
      <c r="B66" s="169" t="s">
        <v>1850</v>
      </c>
      <c r="C66" s="219"/>
      <c r="D66" s="169" t="s">
        <v>2183</v>
      </c>
      <c r="E66" s="209">
        <v>10.77</v>
      </c>
      <c r="F66" s="219"/>
      <c r="G66" s="219"/>
      <c r="H66" s="169"/>
    </row>
    <row r="67" spans="1:8" x14ac:dyDescent="0.3">
      <c r="A67" s="219"/>
      <c r="B67" s="169" t="s">
        <v>1850</v>
      </c>
      <c r="C67" s="219"/>
      <c r="D67" s="169" t="s">
        <v>2186</v>
      </c>
      <c r="E67" s="209">
        <v>11.06</v>
      </c>
      <c r="F67" s="219"/>
      <c r="G67" s="219"/>
      <c r="H67" s="169"/>
    </row>
    <row r="68" spans="1:8" x14ac:dyDescent="0.3">
      <c r="A68" s="219"/>
      <c r="B68" s="169" t="s">
        <v>1850</v>
      </c>
      <c r="C68" s="219"/>
      <c r="D68" s="169" t="s">
        <v>2189</v>
      </c>
      <c r="E68" s="209">
        <v>14.21</v>
      </c>
      <c r="F68" s="219"/>
      <c r="G68" s="219"/>
      <c r="H68" s="169"/>
    </row>
    <row r="69" spans="1:8" x14ac:dyDescent="0.3">
      <c r="A69" s="219"/>
      <c r="B69" s="169" t="s">
        <v>1850</v>
      </c>
      <c r="C69" s="219"/>
      <c r="D69" s="169" t="s">
        <v>2192</v>
      </c>
      <c r="E69" s="209">
        <v>16.670000000000002</v>
      </c>
      <c r="F69" s="219"/>
      <c r="G69" s="219"/>
      <c r="H69" s="169"/>
    </row>
    <row r="70" spans="1:8" x14ac:dyDescent="0.3">
      <c r="A70" s="219"/>
      <c r="B70" s="169" t="s">
        <v>1850</v>
      </c>
      <c r="C70" s="219"/>
      <c r="D70" s="169" t="s">
        <v>2195</v>
      </c>
      <c r="E70" s="209">
        <v>21.63</v>
      </c>
      <c r="F70" s="219"/>
      <c r="G70" s="219"/>
      <c r="H70" s="169"/>
    </row>
    <row r="71" spans="1:8" x14ac:dyDescent="0.3">
      <c r="A71" s="219"/>
      <c r="B71" s="169" t="s">
        <v>1850</v>
      </c>
      <c r="C71" s="219"/>
      <c r="D71" s="169" t="s">
        <v>2198</v>
      </c>
      <c r="E71" s="209">
        <v>21.61</v>
      </c>
      <c r="F71" s="219"/>
      <c r="G71" s="219"/>
      <c r="H71" s="169"/>
    </row>
    <row r="72" spans="1:8" x14ac:dyDescent="0.3">
      <c r="A72" s="219"/>
      <c r="B72" s="169" t="s">
        <v>1850</v>
      </c>
      <c r="C72" s="219"/>
      <c r="D72" s="169" t="s">
        <v>2201</v>
      </c>
      <c r="E72" s="209">
        <v>27.15</v>
      </c>
      <c r="F72" s="219"/>
      <c r="G72" s="219"/>
      <c r="H72" s="169"/>
    </row>
    <row r="73" spans="1:8" x14ac:dyDescent="0.3">
      <c r="A73" s="219"/>
      <c r="B73" s="169" t="s">
        <v>1850</v>
      </c>
      <c r="C73" s="219"/>
      <c r="D73" s="169" t="s">
        <v>2204</v>
      </c>
      <c r="E73" s="209">
        <v>17.350000000000001</v>
      </c>
      <c r="F73" s="219"/>
      <c r="G73" s="219"/>
      <c r="H73" s="169"/>
    </row>
    <row r="74" spans="1:8" x14ac:dyDescent="0.3">
      <c r="A74" s="219"/>
      <c r="B74" s="169" t="s">
        <v>1850</v>
      </c>
      <c r="C74" s="219"/>
      <c r="D74" s="169" t="s">
        <v>2207</v>
      </c>
      <c r="E74" s="209">
        <v>19.510000000000002</v>
      </c>
      <c r="F74" s="219"/>
      <c r="G74" s="219"/>
      <c r="H74" s="169"/>
    </row>
    <row r="75" spans="1:8" x14ac:dyDescent="0.3">
      <c r="A75" s="219"/>
      <c r="B75" s="169" t="s">
        <v>1850</v>
      </c>
      <c r="C75" s="219"/>
      <c r="D75" s="169" t="s">
        <v>2210</v>
      </c>
      <c r="E75" s="209">
        <v>11.2</v>
      </c>
      <c r="F75" s="219"/>
      <c r="G75" s="219"/>
      <c r="H75" s="169"/>
    </row>
    <row r="76" spans="1:8" x14ac:dyDescent="0.3">
      <c r="A76" s="219"/>
      <c r="B76" s="169" t="s">
        <v>1850</v>
      </c>
      <c r="C76" s="219"/>
      <c r="D76" s="169" t="s">
        <v>2213</v>
      </c>
      <c r="E76" s="209">
        <v>9.4700000000000006</v>
      </c>
      <c r="F76" s="219"/>
      <c r="G76" s="219"/>
      <c r="H76" s="169"/>
    </row>
    <row r="77" spans="1:8" x14ac:dyDescent="0.3">
      <c r="A77" s="220"/>
      <c r="B77" s="169" t="s">
        <v>1850</v>
      </c>
      <c r="C77" s="220"/>
      <c r="D77" s="169" t="s">
        <v>2216</v>
      </c>
      <c r="E77" s="209">
        <v>15.24</v>
      </c>
      <c r="F77" s="220"/>
      <c r="G77" s="220"/>
      <c r="H77" s="169"/>
    </row>
    <row r="78" spans="1:8" x14ac:dyDescent="0.3">
      <c r="A78" s="242">
        <v>6</v>
      </c>
      <c r="B78" s="169" t="s">
        <v>1850</v>
      </c>
      <c r="C78" s="242" t="s">
        <v>2420</v>
      </c>
      <c r="D78" s="169" t="s">
        <v>2358</v>
      </c>
      <c r="E78" s="209">
        <v>25.03</v>
      </c>
      <c r="F78" s="278">
        <v>45295</v>
      </c>
      <c r="G78" s="231" t="s">
        <v>2556</v>
      </c>
      <c r="H78" s="169"/>
    </row>
    <row r="79" spans="1:8" x14ac:dyDescent="0.3">
      <c r="A79" s="219"/>
      <c r="B79" s="169" t="s">
        <v>1850</v>
      </c>
      <c r="C79" s="219"/>
      <c r="D79" s="169" t="s">
        <v>2361</v>
      </c>
      <c r="E79" s="209">
        <v>13.9</v>
      </c>
      <c r="F79" s="219"/>
      <c r="G79" s="219"/>
      <c r="H79" s="169"/>
    </row>
    <row r="80" spans="1:8" x14ac:dyDescent="0.3">
      <c r="A80" s="219"/>
      <c r="B80" s="169" t="s">
        <v>1850</v>
      </c>
      <c r="C80" s="219"/>
      <c r="D80" s="169" t="s">
        <v>2364</v>
      </c>
      <c r="E80" s="209">
        <v>11.99</v>
      </c>
      <c r="F80" s="219"/>
      <c r="G80" s="219"/>
      <c r="H80" s="169"/>
    </row>
    <row r="81" spans="1:8" x14ac:dyDescent="0.3">
      <c r="A81" s="219"/>
      <c r="B81" s="169" t="s">
        <v>1850</v>
      </c>
      <c r="C81" s="219"/>
      <c r="D81" s="169" t="s">
        <v>2367</v>
      </c>
      <c r="E81" s="209">
        <v>12.69</v>
      </c>
      <c r="F81" s="219"/>
      <c r="G81" s="219"/>
      <c r="H81" s="169"/>
    </row>
    <row r="82" spans="1:8" x14ac:dyDescent="0.3">
      <c r="A82" s="219"/>
      <c r="B82" s="169" t="s">
        <v>1850</v>
      </c>
      <c r="C82" s="219"/>
      <c r="D82" s="169" t="s">
        <v>2370</v>
      </c>
      <c r="E82" s="209">
        <v>19.88</v>
      </c>
      <c r="F82" s="219"/>
      <c r="G82" s="219"/>
      <c r="H82" s="169"/>
    </row>
    <row r="83" spans="1:8" x14ac:dyDescent="0.3">
      <c r="A83" s="219"/>
      <c r="B83" s="169" t="s">
        <v>1850</v>
      </c>
      <c r="C83" s="219"/>
      <c r="D83" s="169" t="s">
        <v>2373</v>
      </c>
      <c r="E83" s="209">
        <v>11.08</v>
      </c>
      <c r="F83" s="219"/>
      <c r="G83" s="219"/>
      <c r="H83" s="169"/>
    </row>
    <row r="84" spans="1:8" x14ac:dyDescent="0.3">
      <c r="A84" s="219"/>
      <c r="B84" s="169" t="s">
        <v>1850</v>
      </c>
      <c r="C84" s="219"/>
      <c r="D84" s="169" t="s">
        <v>2376</v>
      </c>
      <c r="E84" s="209">
        <v>16.03</v>
      </c>
      <c r="F84" s="219"/>
      <c r="G84" s="219"/>
      <c r="H84" s="169"/>
    </row>
    <row r="85" spans="1:8" x14ac:dyDescent="0.3">
      <c r="A85" s="219"/>
      <c r="B85" s="169" t="s">
        <v>1850</v>
      </c>
      <c r="C85" s="219"/>
      <c r="D85" s="169" t="s">
        <v>2379</v>
      </c>
      <c r="E85" s="209">
        <v>23.35</v>
      </c>
      <c r="F85" s="219"/>
      <c r="G85" s="219"/>
      <c r="H85" s="169"/>
    </row>
    <row r="86" spans="1:8" x14ac:dyDescent="0.3">
      <c r="A86" s="219"/>
      <c r="B86" s="169" t="s">
        <v>1850</v>
      </c>
      <c r="C86" s="219"/>
      <c r="D86" s="169" t="s">
        <v>2382</v>
      </c>
      <c r="E86" s="209">
        <v>21.52</v>
      </c>
      <c r="F86" s="219"/>
      <c r="G86" s="219"/>
      <c r="H86" s="169"/>
    </row>
    <row r="87" spans="1:8" x14ac:dyDescent="0.3">
      <c r="A87" s="219"/>
      <c r="B87" s="169" t="s">
        <v>1850</v>
      </c>
      <c r="C87" s="219"/>
      <c r="D87" s="169" t="s">
        <v>2385</v>
      </c>
      <c r="E87" s="209">
        <v>31.53</v>
      </c>
      <c r="F87" s="219"/>
      <c r="G87" s="219"/>
      <c r="H87" s="169"/>
    </row>
    <row r="88" spans="1:8" x14ac:dyDescent="0.3">
      <c r="A88" s="219"/>
      <c r="B88" s="169" t="s">
        <v>1850</v>
      </c>
      <c r="C88" s="219"/>
      <c r="D88" s="169" t="s">
        <v>2388</v>
      </c>
      <c r="E88" s="209">
        <v>21.53</v>
      </c>
      <c r="F88" s="219"/>
      <c r="G88" s="219"/>
      <c r="H88" s="169"/>
    </row>
    <row r="89" spans="1:8" x14ac:dyDescent="0.3">
      <c r="A89" s="219"/>
      <c r="B89" s="169" t="s">
        <v>1850</v>
      </c>
      <c r="C89" s="219"/>
      <c r="D89" s="169" t="s">
        <v>2391</v>
      </c>
      <c r="E89" s="209">
        <v>21.35</v>
      </c>
      <c r="F89" s="219"/>
      <c r="G89" s="219"/>
      <c r="H89" s="169"/>
    </row>
    <row r="90" spans="1:8" x14ac:dyDescent="0.3">
      <c r="A90" s="219"/>
      <c r="B90" s="169" t="s">
        <v>1850</v>
      </c>
      <c r="C90" s="219"/>
      <c r="D90" s="169" t="s">
        <v>2394</v>
      </c>
      <c r="E90" s="209">
        <v>18.05</v>
      </c>
      <c r="F90" s="219"/>
      <c r="G90" s="219"/>
      <c r="H90" s="169"/>
    </row>
    <row r="91" spans="1:8" x14ac:dyDescent="0.3">
      <c r="A91" s="219"/>
      <c r="B91" s="169" t="s">
        <v>1850</v>
      </c>
      <c r="C91" s="219"/>
      <c r="D91" s="169" t="s">
        <v>2397</v>
      </c>
      <c r="E91" s="209">
        <v>10.51</v>
      </c>
      <c r="F91" s="219"/>
      <c r="G91" s="219"/>
      <c r="H91" s="169"/>
    </row>
    <row r="92" spans="1:8" x14ac:dyDescent="0.3">
      <c r="A92" s="220"/>
      <c r="B92" s="169" t="s">
        <v>1850</v>
      </c>
      <c r="C92" s="220"/>
      <c r="D92" s="169" t="s">
        <v>2400</v>
      </c>
      <c r="E92" s="209">
        <v>12.05</v>
      </c>
      <c r="F92" s="220"/>
      <c r="G92" s="220"/>
      <c r="H92" s="169"/>
    </row>
    <row r="93" spans="1:8" x14ac:dyDescent="0.3">
      <c r="A93" s="242">
        <v>7</v>
      </c>
      <c r="B93" s="169" t="s">
        <v>1850</v>
      </c>
      <c r="C93" s="242" t="s">
        <v>2421</v>
      </c>
      <c r="D93" s="169" t="s">
        <v>1852</v>
      </c>
      <c r="E93" s="209">
        <v>17.16</v>
      </c>
      <c r="F93" s="278">
        <v>45295</v>
      </c>
      <c r="G93" s="231" t="s">
        <v>2558</v>
      </c>
      <c r="H93" s="169"/>
    </row>
    <row r="94" spans="1:8" x14ac:dyDescent="0.3">
      <c r="A94" s="219"/>
      <c r="B94" s="169" t="s">
        <v>1850</v>
      </c>
      <c r="C94" s="219"/>
      <c r="D94" s="169" t="s">
        <v>1855</v>
      </c>
      <c r="E94" s="209">
        <v>14.43</v>
      </c>
      <c r="F94" s="219"/>
      <c r="G94" s="219"/>
      <c r="H94" s="169"/>
    </row>
    <row r="95" spans="1:8" x14ac:dyDescent="0.3">
      <c r="A95" s="219"/>
      <c r="B95" s="169" t="s">
        <v>1850</v>
      </c>
      <c r="C95" s="219"/>
      <c r="D95" s="169" t="s">
        <v>1858</v>
      </c>
      <c r="E95" s="209">
        <v>9.6</v>
      </c>
      <c r="F95" s="219"/>
      <c r="G95" s="219"/>
      <c r="H95" s="169"/>
    </row>
    <row r="96" spans="1:8" x14ac:dyDescent="0.3">
      <c r="A96" s="219"/>
      <c r="B96" s="169" t="s">
        <v>1850</v>
      </c>
      <c r="C96" s="219"/>
      <c r="D96" s="169" t="s">
        <v>1861</v>
      </c>
      <c r="E96" s="209">
        <v>15.85</v>
      </c>
      <c r="F96" s="219"/>
      <c r="G96" s="219"/>
      <c r="H96" s="169"/>
    </row>
    <row r="97" spans="1:8" x14ac:dyDescent="0.3">
      <c r="A97" s="219"/>
      <c r="B97" s="169" t="s">
        <v>1850</v>
      </c>
      <c r="C97" s="219"/>
      <c r="D97" s="169" t="s">
        <v>1864</v>
      </c>
      <c r="E97" s="209">
        <v>28</v>
      </c>
      <c r="F97" s="219"/>
      <c r="G97" s="219"/>
      <c r="H97" s="169"/>
    </row>
    <row r="98" spans="1:8" x14ac:dyDescent="0.3">
      <c r="A98" s="219"/>
      <c r="B98" s="169" t="s">
        <v>1850</v>
      </c>
      <c r="C98" s="219"/>
      <c r="D98" s="169" t="s">
        <v>1867</v>
      </c>
      <c r="E98" s="209">
        <v>16.760000000000002</v>
      </c>
      <c r="F98" s="219"/>
      <c r="G98" s="219"/>
      <c r="H98" s="169"/>
    </row>
    <row r="99" spans="1:8" x14ac:dyDescent="0.3">
      <c r="A99" s="219"/>
      <c r="B99" s="169" t="s">
        <v>1850</v>
      </c>
      <c r="C99" s="219"/>
      <c r="D99" s="169" t="s">
        <v>1870</v>
      </c>
      <c r="E99" s="209">
        <v>18.649999999999999</v>
      </c>
      <c r="F99" s="219"/>
      <c r="G99" s="219"/>
      <c r="H99" s="169"/>
    </row>
    <row r="100" spans="1:8" x14ac:dyDescent="0.3">
      <c r="A100" s="219"/>
      <c r="B100" s="169" t="s">
        <v>1850</v>
      </c>
      <c r="C100" s="219"/>
      <c r="D100" s="169" t="s">
        <v>1873</v>
      </c>
      <c r="E100" s="209">
        <v>20.18</v>
      </c>
      <c r="F100" s="219"/>
      <c r="G100" s="219"/>
      <c r="H100" s="169"/>
    </row>
    <row r="101" spans="1:8" x14ac:dyDescent="0.3">
      <c r="A101" s="219"/>
      <c r="B101" s="169" t="s">
        <v>1850</v>
      </c>
      <c r="C101" s="219"/>
      <c r="D101" s="169" t="s">
        <v>1876</v>
      </c>
      <c r="E101" s="209">
        <v>16.87</v>
      </c>
      <c r="F101" s="219"/>
      <c r="G101" s="219"/>
      <c r="H101" s="169"/>
    </row>
    <row r="102" spans="1:8" x14ac:dyDescent="0.3">
      <c r="A102" s="219"/>
      <c r="B102" s="169" t="s">
        <v>1850</v>
      </c>
      <c r="C102" s="219"/>
      <c r="D102" s="169" t="s">
        <v>1879</v>
      </c>
      <c r="E102" s="209">
        <v>21.16</v>
      </c>
      <c r="F102" s="219"/>
      <c r="G102" s="219"/>
      <c r="H102" s="169"/>
    </row>
    <row r="103" spans="1:8" x14ac:dyDescent="0.3">
      <c r="A103" s="219"/>
      <c r="B103" s="169" t="s">
        <v>1850</v>
      </c>
      <c r="C103" s="219"/>
      <c r="D103" s="169" t="s">
        <v>1882</v>
      </c>
      <c r="E103" s="209">
        <v>15.48</v>
      </c>
      <c r="F103" s="219"/>
      <c r="G103" s="219"/>
      <c r="H103" s="169"/>
    </row>
    <row r="104" spans="1:8" x14ac:dyDescent="0.3">
      <c r="A104" s="219"/>
      <c r="B104" s="169" t="s">
        <v>1850</v>
      </c>
      <c r="C104" s="219"/>
      <c r="D104" s="169" t="s">
        <v>1885</v>
      </c>
      <c r="E104" s="209">
        <v>11.68</v>
      </c>
      <c r="F104" s="219"/>
      <c r="G104" s="219"/>
      <c r="H104" s="169"/>
    </row>
    <row r="105" spans="1:8" x14ac:dyDescent="0.3">
      <c r="A105" s="219"/>
      <c r="B105" s="169" t="s">
        <v>1850</v>
      </c>
      <c r="C105" s="219"/>
      <c r="D105" s="169" t="s">
        <v>1888</v>
      </c>
      <c r="E105" s="209">
        <v>18.170000000000002</v>
      </c>
      <c r="F105" s="219"/>
      <c r="G105" s="219"/>
      <c r="H105" s="169"/>
    </row>
    <row r="106" spans="1:8" x14ac:dyDescent="0.3">
      <c r="A106" s="219"/>
      <c r="B106" s="169" t="s">
        <v>1850</v>
      </c>
      <c r="C106" s="219"/>
      <c r="D106" s="169" t="s">
        <v>1891</v>
      </c>
      <c r="E106" s="209">
        <v>33.700000000000003</v>
      </c>
      <c r="F106" s="219"/>
      <c r="G106" s="219"/>
      <c r="H106" s="169"/>
    </row>
    <row r="107" spans="1:8" x14ac:dyDescent="0.3">
      <c r="A107" s="220"/>
      <c r="B107" s="169" t="s">
        <v>1850</v>
      </c>
      <c r="C107" s="220"/>
      <c r="D107" s="169" t="s">
        <v>1894</v>
      </c>
      <c r="E107" s="209">
        <v>23.03</v>
      </c>
      <c r="F107" s="220"/>
      <c r="G107" s="220"/>
      <c r="H107" s="169"/>
    </row>
    <row r="108" spans="1:8" x14ac:dyDescent="0.3">
      <c r="A108" s="242">
        <v>8</v>
      </c>
      <c r="B108" s="169" t="s">
        <v>1850</v>
      </c>
      <c r="C108" s="242" t="s">
        <v>2422</v>
      </c>
      <c r="D108" s="169" t="s">
        <v>2036</v>
      </c>
      <c r="E108" s="209">
        <v>24.49</v>
      </c>
      <c r="F108" s="278">
        <v>45299</v>
      </c>
      <c r="G108" s="231" t="s">
        <v>2556</v>
      </c>
      <c r="H108" s="169"/>
    </row>
    <row r="109" spans="1:8" x14ac:dyDescent="0.3">
      <c r="A109" s="219"/>
      <c r="B109" s="169" t="s">
        <v>1850</v>
      </c>
      <c r="C109" s="219"/>
      <c r="D109" s="169" t="s">
        <v>2039</v>
      </c>
      <c r="E109" s="209">
        <v>18.71</v>
      </c>
      <c r="F109" s="219"/>
      <c r="G109" s="219"/>
      <c r="H109" s="169"/>
    </row>
    <row r="110" spans="1:8" x14ac:dyDescent="0.3">
      <c r="A110" s="219"/>
      <c r="B110" s="169" t="s">
        <v>1850</v>
      </c>
      <c r="C110" s="219"/>
      <c r="D110" s="169" t="s">
        <v>2042</v>
      </c>
      <c r="E110" s="209">
        <v>23.87</v>
      </c>
      <c r="F110" s="219"/>
      <c r="G110" s="219"/>
      <c r="H110" s="169"/>
    </row>
    <row r="111" spans="1:8" x14ac:dyDescent="0.3">
      <c r="A111" s="219"/>
      <c r="B111" s="169" t="s">
        <v>1850</v>
      </c>
      <c r="C111" s="219"/>
      <c r="D111" s="169" t="s">
        <v>2045</v>
      </c>
      <c r="E111" s="209">
        <v>18.12</v>
      </c>
      <c r="F111" s="219"/>
      <c r="G111" s="219"/>
      <c r="H111" s="169"/>
    </row>
    <row r="112" spans="1:8" x14ac:dyDescent="0.3">
      <c r="A112" s="219"/>
      <c r="B112" s="169" t="s">
        <v>1850</v>
      </c>
      <c r="C112" s="219"/>
      <c r="D112" s="169" t="s">
        <v>2048</v>
      </c>
      <c r="E112" s="209">
        <v>18.52</v>
      </c>
      <c r="F112" s="219"/>
      <c r="G112" s="219"/>
      <c r="H112" s="169"/>
    </row>
    <row r="113" spans="1:8" x14ac:dyDescent="0.3">
      <c r="A113" s="219"/>
      <c r="B113" s="169" t="s">
        <v>1850</v>
      </c>
      <c r="C113" s="219"/>
      <c r="D113" s="169" t="s">
        <v>2051</v>
      </c>
      <c r="E113" s="209">
        <v>8.65</v>
      </c>
      <c r="F113" s="219"/>
      <c r="G113" s="219"/>
      <c r="H113" s="169"/>
    </row>
    <row r="114" spans="1:8" x14ac:dyDescent="0.3">
      <c r="A114" s="219"/>
      <c r="B114" s="169" t="s">
        <v>1850</v>
      </c>
      <c r="C114" s="219"/>
      <c r="D114" s="169" t="s">
        <v>2054</v>
      </c>
      <c r="E114" s="209">
        <v>9.39</v>
      </c>
      <c r="F114" s="219"/>
      <c r="G114" s="219"/>
      <c r="H114" s="169"/>
    </row>
    <row r="115" spans="1:8" x14ac:dyDescent="0.3">
      <c r="A115" s="219"/>
      <c r="B115" s="169" t="s">
        <v>1850</v>
      </c>
      <c r="C115" s="219"/>
      <c r="D115" s="169" t="s">
        <v>2057</v>
      </c>
      <c r="E115" s="209">
        <v>20.29</v>
      </c>
      <c r="F115" s="219"/>
      <c r="G115" s="219"/>
      <c r="H115" s="169"/>
    </row>
    <row r="116" spans="1:8" x14ac:dyDescent="0.3">
      <c r="A116" s="219"/>
      <c r="B116" s="169" t="s">
        <v>1850</v>
      </c>
      <c r="C116" s="219"/>
      <c r="D116" s="169" t="s">
        <v>2060</v>
      </c>
      <c r="E116" s="209">
        <v>17.28</v>
      </c>
      <c r="F116" s="219"/>
      <c r="G116" s="219"/>
      <c r="H116" s="169"/>
    </row>
    <row r="117" spans="1:8" x14ac:dyDescent="0.3">
      <c r="A117" s="219"/>
      <c r="B117" s="169" t="s">
        <v>1850</v>
      </c>
      <c r="C117" s="219"/>
      <c r="D117" s="169" t="s">
        <v>2063</v>
      </c>
      <c r="E117" s="209">
        <v>13.58</v>
      </c>
      <c r="F117" s="219"/>
      <c r="G117" s="219"/>
      <c r="H117" s="169"/>
    </row>
    <row r="118" spans="1:8" x14ac:dyDescent="0.3">
      <c r="A118" s="219"/>
      <c r="B118" s="169" t="s">
        <v>1850</v>
      </c>
      <c r="C118" s="219"/>
      <c r="D118" s="169" t="s">
        <v>2066</v>
      </c>
      <c r="E118" s="209">
        <v>16.16</v>
      </c>
      <c r="F118" s="219"/>
      <c r="G118" s="219"/>
      <c r="H118" s="169"/>
    </row>
    <row r="119" spans="1:8" x14ac:dyDescent="0.3">
      <c r="A119" s="219"/>
      <c r="B119" s="169" t="s">
        <v>1850</v>
      </c>
      <c r="C119" s="219"/>
      <c r="D119" s="169" t="s">
        <v>2069</v>
      </c>
      <c r="E119" s="209">
        <v>18.09</v>
      </c>
      <c r="F119" s="219"/>
      <c r="G119" s="219"/>
      <c r="H119" s="169"/>
    </row>
    <row r="120" spans="1:8" x14ac:dyDescent="0.3">
      <c r="A120" s="219"/>
      <c r="B120" s="169" t="s">
        <v>1850</v>
      </c>
      <c r="C120" s="219"/>
      <c r="D120" s="169" t="s">
        <v>2072</v>
      </c>
      <c r="E120" s="209">
        <v>14.04</v>
      </c>
      <c r="F120" s="219"/>
      <c r="G120" s="219"/>
      <c r="H120" s="169"/>
    </row>
    <row r="121" spans="1:8" x14ac:dyDescent="0.3">
      <c r="A121" s="219"/>
      <c r="B121" s="169" t="s">
        <v>1850</v>
      </c>
      <c r="C121" s="219"/>
      <c r="D121" s="169" t="s">
        <v>2075</v>
      </c>
      <c r="E121" s="209">
        <v>21.28</v>
      </c>
      <c r="F121" s="219"/>
      <c r="G121" s="219"/>
      <c r="H121" s="169"/>
    </row>
    <row r="122" spans="1:8" x14ac:dyDescent="0.3">
      <c r="A122" s="220"/>
      <c r="B122" s="169" t="s">
        <v>1850</v>
      </c>
      <c r="C122" s="220"/>
      <c r="D122" s="169" t="s">
        <v>2078</v>
      </c>
      <c r="E122" s="209">
        <v>28.04</v>
      </c>
      <c r="F122" s="220"/>
      <c r="G122" s="220"/>
      <c r="H122" s="169"/>
    </row>
    <row r="123" spans="1:8" x14ac:dyDescent="0.3">
      <c r="A123" s="242">
        <v>9</v>
      </c>
      <c r="B123" s="169" t="s">
        <v>1850</v>
      </c>
      <c r="C123" s="242" t="s">
        <v>2423</v>
      </c>
      <c r="D123" s="169" t="s">
        <v>2220</v>
      </c>
      <c r="E123" s="209">
        <v>26.38</v>
      </c>
      <c r="F123" s="278">
        <v>45299</v>
      </c>
      <c r="G123" s="231" t="s">
        <v>2557</v>
      </c>
      <c r="H123" s="169"/>
    </row>
    <row r="124" spans="1:8" x14ac:dyDescent="0.3">
      <c r="A124" s="219"/>
      <c r="B124" s="169" t="s">
        <v>1850</v>
      </c>
      <c r="C124" s="219"/>
      <c r="D124" s="169" t="s">
        <v>2223</v>
      </c>
      <c r="E124" s="209">
        <v>8.8699999999999992</v>
      </c>
      <c r="F124" s="219"/>
      <c r="G124" s="219"/>
      <c r="H124" s="169"/>
    </row>
    <row r="125" spans="1:8" x14ac:dyDescent="0.3">
      <c r="A125" s="219"/>
      <c r="B125" s="169" t="s">
        <v>1850</v>
      </c>
      <c r="C125" s="219"/>
      <c r="D125" s="169" t="s">
        <v>2226</v>
      </c>
      <c r="E125" s="209">
        <v>19.46</v>
      </c>
      <c r="F125" s="219"/>
      <c r="G125" s="219"/>
      <c r="H125" s="169"/>
    </row>
    <row r="126" spans="1:8" x14ac:dyDescent="0.3">
      <c r="A126" s="219"/>
      <c r="B126" s="169" t="s">
        <v>1850</v>
      </c>
      <c r="C126" s="219"/>
      <c r="D126" s="169" t="s">
        <v>2229</v>
      </c>
      <c r="E126" s="209">
        <v>20.18</v>
      </c>
      <c r="F126" s="219"/>
      <c r="G126" s="219"/>
      <c r="H126" s="169"/>
    </row>
    <row r="127" spans="1:8" x14ac:dyDescent="0.3">
      <c r="A127" s="219"/>
      <c r="B127" s="169" t="s">
        <v>1850</v>
      </c>
      <c r="C127" s="219"/>
      <c r="D127" s="169" t="s">
        <v>2232</v>
      </c>
      <c r="E127" s="209">
        <v>32.729999999999997</v>
      </c>
      <c r="F127" s="219"/>
      <c r="G127" s="219"/>
      <c r="H127" s="169"/>
    </row>
    <row r="128" spans="1:8" x14ac:dyDescent="0.3">
      <c r="A128" s="219"/>
      <c r="B128" s="169" t="s">
        <v>1850</v>
      </c>
      <c r="C128" s="219"/>
      <c r="D128" s="169" t="s">
        <v>2235</v>
      </c>
      <c r="E128" s="209">
        <v>23.41</v>
      </c>
      <c r="F128" s="219"/>
      <c r="G128" s="219"/>
      <c r="H128" s="169"/>
    </row>
    <row r="129" spans="1:8" x14ac:dyDescent="0.3">
      <c r="A129" s="219"/>
      <c r="B129" s="169" t="s">
        <v>1850</v>
      </c>
      <c r="C129" s="219"/>
      <c r="D129" s="169" t="s">
        <v>2238</v>
      </c>
      <c r="E129" s="209">
        <v>13.23</v>
      </c>
      <c r="F129" s="219"/>
      <c r="G129" s="219"/>
      <c r="H129" s="169"/>
    </row>
    <row r="130" spans="1:8" x14ac:dyDescent="0.3">
      <c r="A130" s="219"/>
      <c r="B130" s="169" t="s">
        <v>1850</v>
      </c>
      <c r="C130" s="219"/>
      <c r="D130" s="169" t="s">
        <v>2241</v>
      </c>
      <c r="E130" s="209">
        <v>19.57</v>
      </c>
      <c r="F130" s="219"/>
      <c r="G130" s="219"/>
      <c r="H130" s="169"/>
    </row>
    <row r="131" spans="1:8" x14ac:dyDescent="0.3">
      <c r="A131" s="219"/>
      <c r="B131" s="169" t="s">
        <v>1850</v>
      </c>
      <c r="C131" s="219"/>
      <c r="D131" s="169" t="s">
        <v>2244</v>
      </c>
      <c r="E131" s="209">
        <v>12.13</v>
      </c>
      <c r="F131" s="219"/>
      <c r="G131" s="219"/>
      <c r="H131" s="169"/>
    </row>
    <row r="132" spans="1:8" x14ac:dyDescent="0.3">
      <c r="A132" s="219"/>
      <c r="B132" s="169" t="s">
        <v>1850</v>
      </c>
      <c r="C132" s="219"/>
      <c r="D132" s="169" t="s">
        <v>2247</v>
      </c>
      <c r="E132" s="209">
        <v>19.53</v>
      </c>
      <c r="F132" s="219"/>
      <c r="G132" s="219"/>
      <c r="H132" s="169"/>
    </row>
    <row r="133" spans="1:8" x14ac:dyDescent="0.3">
      <c r="A133" s="219"/>
      <c r="B133" s="169" t="s">
        <v>1850</v>
      </c>
      <c r="C133" s="219"/>
      <c r="D133" s="169" t="s">
        <v>2250</v>
      </c>
      <c r="E133" s="209">
        <v>15.49</v>
      </c>
      <c r="F133" s="219"/>
      <c r="G133" s="219"/>
      <c r="H133" s="169"/>
    </row>
    <row r="134" spans="1:8" x14ac:dyDescent="0.3">
      <c r="A134" s="219"/>
      <c r="B134" s="169" t="s">
        <v>1850</v>
      </c>
      <c r="C134" s="219"/>
      <c r="D134" s="169" t="s">
        <v>2253</v>
      </c>
      <c r="E134" s="209">
        <v>17.79</v>
      </c>
      <c r="F134" s="219"/>
      <c r="G134" s="219"/>
      <c r="H134" s="169"/>
    </row>
    <row r="135" spans="1:8" x14ac:dyDescent="0.3">
      <c r="A135" s="219"/>
      <c r="B135" s="169" t="s">
        <v>1850</v>
      </c>
      <c r="C135" s="219"/>
      <c r="D135" s="169" t="s">
        <v>2256</v>
      </c>
      <c r="E135" s="209">
        <v>19.78</v>
      </c>
      <c r="F135" s="219"/>
      <c r="G135" s="219"/>
      <c r="H135" s="169"/>
    </row>
    <row r="136" spans="1:8" x14ac:dyDescent="0.3">
      <c r="A136" s="219"/>
      <c r="B136" s="169" t="s">
        <v>1850</v>
      </c>
      <c r="C136" s="219"/>
      <c r="D136" s="169" t="s">
        <v>2259</v>
      </c>
      <c r="E136" s="209">
        <v>17.93</v>
      </c>
      <c r="F136" s="219"/>
      <c r="G136" s="219"/>
      <c r="H136" s="169"/>
    </row>
    <row r="137" spans="1:8" x14ac:dyDescent="0.3">
      <c r="A137" s="220"/>
      <c r="B137" s="169" t="s">
        <v>1850</v>
      </c>
      <c r="C137" s="220"/>
      <c r="D137" s="169" t="s">
        <v>2262</v>
      </c>
      <c r="E137" s="209">
        <v>21.33</v>
      </c>
      <c r="F137" s="220"/>
      <c r="G137" s="220"/>
      <c r="H137" s="169"/>
    </row>
    <row r="138" spans="1:8" x14ac:dyDescent="0.3">
      <c r="A138" s="242">
        <v>10</v>
      </c>
      <c r="B138" s="169" t="s">
        <v>1850</v>
      </c>
      <c r="C138" s="242" t="s">
        <v>2424</v>
      </c>
      <c r="D138" s="169" t="s">
        <v>1898</v>
      </c>
      <c r="E138" s="209">
        <v>11.57</v>
      </c>
      <c r="F138" s="231" t="s">
        <v>2559</v>
      </c>
      <c r="G138" s="231" t="s">
        <v>2557</v>
      </c>
      <c r="H138" s="169"/>
    </row>
    <row r="139" spans="1:8" x14ac:dyDescent="0.3">
      <c r="A139" s="219"/>
      <c r="B139" s="169" t="s">
        <v>1850</v>
      </c>
      <c r="C139" s="219"/>
      <c r="D139" s="169" t="s">
        <v>1901</v>
      </c>
      <c r="E139" s="209">
        <v>15.05</v>
      </c>
      <c r="F139" s="219"/>
      <c r="G139" s="219"/>
      <c r="H139" s="169"/>
    </row>
    <row r="140" spans="1:8" x14ac:dyDescent="0.3">
      <c r="A140" s="219"/>
      <c r="B140" s="169" t="s">
        <v>1850</v>
      </c>
      <c r="C140" s="219"/>
      <c r="D140" s="169" t="s">
        <v>1904</v>
      </c>
      <c r="E140" s="209">
        <v>16.940000000000001</v>
      </c>
      <c r="F140" s="219"/>
      <c r="G140" s="219"/>
      <c r="H140" s="169"/>
    </row>
    <row r="141" spans="1:8" x14ac:dyDescent="0.3">
      <c r="A141" s="219"/>
      <c r="B141" s="169" t="s">
        <v>1850</v>
      </c>
      <c r="C141" s="219"/>
      <c r="D141" s="169" t="s">
        <v>1907</v>
      </c>
      <c r="E141" s="209">
        <v>17.55</v>
      </c>
      <c r="F141" s="219"/>
      <c r="G141" s="219"/>
      <c r="H141" s="169"/>
    </row>
    <row r="142" spans="1:8" x14ac:dyDescent="0.3">
      <c r="A142" s="219"/>
      <c r="B142" s="169" t="s">
        <v>1850</v>
      </c>
      <c r="C142" s="219"/>
      <c r="D142" s="169" t="s">
        <v>1910</v>
      </c>
      <c r="E142" s="209">
        <v>14.78</v>
      </c>
      <c r="F142" s="219"/>
      <c r="G142" s="219"/>
      <c r="H142" s="169"/>
    </row>
    <row r="143" spans="1:8" x14ac:dyDescent="0.3">
      <c r="A143" s="219"/>
      <c r="B143" s="169" t="s">
        <v>1850</v>
      </c>
      <c r="C143" s="219"/>
      <c r="D143" s="169" t="s">
        <v>1913</v>
      </c>
      <c r="E143" s="209">
        <v>12.27</v>
      </c>
      <c r="F143" s="219"/>
      <c r="G143" s="219"/>
      <c r="H143" s="169"/>
    </row>
    <row r="144" spans="1:8" x14ac:dyDescent="0.3">
      <c r="A144" s="219"/>
      <c r="B144" s="169" t="s">
        <v>1850</v>
      </c>
      <c r="C144" s="219"/>
      <c r="D144" s="169" t="s">
        <v>1916</v>
      </c>
      <c r="E144" s="209">
        <v>15.26</v>
      </c>
      <c r="F144" s="219"/>
      <c r="G144" s="219"/>
      <c r="H144" s="169"/>
    </row>
    <row r="145" spans="1:8" x14ac:dyDescent="0.3">
      <c r="A145" s="219"/>
      <c r="B145" s="169" t="s">
        <v>1850</v>
      </c>
      <c r="C145" s="219"/>
      <c r="D145" s="169" t="s">
        <v>1919</v>
      </c>
      <c r="E145" s="209">
        <v>18.86</v>
      </c>
      <c r="F145" s="219"/>
      <c r="G145" s="219"/>
      <c r="H145" s="169"/>
    </row>
    <row r="146" spans="1:8" x14ac:dyDescent="0.3">
      <c r="A146" s="219"/>
      <c r="B146" s="169" t="s">
        <v>1850</v>
      </c>
      <c r="C146" s="219"/>
      <c r="D146" s="169" t="s">
        <v>1922</v>
      </c>
      <c r="E146" s="209">
        <v>15.48</v>
      </c>
      <c r="F146" s="219"/>
      <c r="G146" s="219"/>
      <c r="H146" s="169"/>
    </row>
    <row r="147" spans="1:8" x14ac:dyDescent="0.3">
      <c r="A147" s="219"/>
      <c r="B147" s="169" t="s">
        <v>1850</v>
      </c>
      <c r="C147" s="219"/>
      <c r="D147" s="169" t="s">
        <v>1925</v>
      </c>
      <c r="E147" s="209">
        <v>10.83</v>
      </c>
      <c r="F147" s="219"/>
      <c r="G147" s="219"/>
      <c r="H147" s="169"/>
    </row>
    <row r="148" spans="1:8" x14ac:dyDescent="0.3">
      <c r="A148" s="219"/>
      <c r="B148" s="169" t="s">
        <v>1850</v>
      </c>
      <c r="C148" s="219"/>
      <c r="D148" s="169" t="s">
        <v>1928</v>
      </c>
      <c r="E148" s="209">
        <v>11.14</v>
      </c>
      <c r="F148" s="219"/>
      <c r="G148" s="219"/>
      <c r="H148" s="169"/>
    </row>
    <row r="149" spans="1:8" x14ac:dyDescent="0.3">
      <c r="A149" s="219"/>
      <c r="B149" s="169" t="s">
        <v>1850</v>
      </c>
      <c r="C149" s="219"/>
      <c r="D149" s="169" t="s">
        <v>1931</v>
      </c>
      <c r="E149" s="209">
        <v>13.29</v>
      </c>
      <c r="F149" s="219"/>
      <c r="G149" s="219"/>
      <c r="H149" s="169"/>
    </row>
    <row r="150" spans="1:8" x14ac:dyDescent="0.3">
      <c r="A150" s="219"/>
      <c r="B150" s="169" t="s">
        <v>1850</v>
      </c>
      <c r="C150" s="219"/>
      <c r="D150" s="169" t="s">
        <v>1934</v>
      </c>
      <c r="E150" s="209">
        <v>15.03</v>
      </c>
      <c r="F150" s="219"/>
      <c r="G150" s="219"/>
      <c r="H150" s="169"/>
    </row>
    <row r="151" spans="1:8" x14ac:dyDescent="0.3">
      <c r="A151" s="219"/>
      <c r="B151" s="169" t="s">
        <v>1850</v>
      </c>
      <c r="C151" s="219"/>
      <c r="D151" s="169" t="s">
        <v>1937</v>
      </c>
      <c r="E151" s="209">
        <v>13.07</v>
      </c>
      <c r="F151" s="219"/>
      <c r="G151" s="219"/>
      <c r="H151" s="169"/>
    </row>
    <row r="152" spans="1:8" x14ac:dyDescent="0.3">
      <c r="A152" s="220"/>
      <c r="B152" s="169" t="s">
        <v>1850</v>
      </c>
      <c r="C152" s="220"/>
      <c r="D152" s="169" t="s">
        <v>1940</v>
      </c>
      <c r="E152" s="209">
        <v>10.87</v>
      </c>
      <c r="F152" s="220"/>
      <c r="G152" s="220"/>
      <c r="H152" s="169"/>
    </row>
    <row r="153" spans="1:8" x14ac:dyDescent="0.3">
      <c r="A153" s="242">
        <v>11</v>
      </c>
      <c r="B153" s="169" t="s">
        <v>1850</v>
      </c>
      <c r="C153" s="242" t="s">
        <v>2425</v>
      </c>
      <c r="D153" s="169" t="s">
        <v>2082</v>
      </c>
      <c r="E153" s="209">
        <v>18.97</v>
      </c>
      <c r="F153" s="278">
        <v>45300</v>
      </c>
      <c r="G153" s="231" t="s">
        <v>2556</v>
      </c>
      <c r="H153" s="169"/>
    </row>
    <row r="154" spans="1:8" x14ac:dyDescent="0.3">
      <c r="A154" s="219"/>
      <c r="B154" s="169" t="s">
        <v>1850</v>
      </c>
      <c r="C154" s="219"/>
      <c r="D154" s="169" t="s">
        <v>2085</v>
      </c>
      <c r="E154" s="209">
        <v>14.13</v>
      </c>
      <c r="F154" s="219"/>
      <c r="G154" s="219"/>
      <c r="H154" s="169"/>
    </row>
    <row r="155" spans="1:8" x14ac:dyDescent="0.3">
      <c r="A155" s="219"/>
      <c r="B155" s="169" t="s">
        <v>1850</v>
      </c>
      <c r="C155" s="219"/>
      <c r="D155" s="169" t="s">
        <v>2088</v>
      </c>
      <c r="E155" s="209">
        <v>15.41</v>
      </c>
      <c r="F155" s="219"/>
      <c r="G155" s="219"/>
      <c r="H155" s="169"/>
    </row>
    <row r="156" spans="1:8" x14ac:dyDescent="0.3">
      <c r="A156" s="219"/>
      <c r="B156" s="169" t="s">
        <v>1850</v>
      </c>
      <c r="C156" s="219"/>
      <c r="D156" s="169" t="s">
        <v>2091</v>
      </c>
      <c r="E156" s="209">
        <v>12.43</v>
      </c>
      <c r="F156" s="219"/>
      <c r="G156" s="219"/>
      <c r="H156" s="169"/>
    </row>
    <row r="157" spans="1:8" x14ac:dyDescent="0.3">
      <c r="A157" s="219"/>
      <c r="B157" s="169" t="s">
        <v>1850</v>
      </c>
      <c r="C157" s="219"/>
      <c r="D157" s="169" t="s">
        <v>2094</v>
      </c>
      <c r="E157" s="209">
        <v>16.510000000000002</v>
      </c>
      <c r="F157" s="219"/>
      <c r="G157" s="219"/>
      <c r="H157" s="169"/>
    </row>
    <row r="158" spans="1:8" x14ac:dyDescent="0.3">
      <c r="A158" s="219"/>
      <c r="B158" s="169" t="s">
        <v>1850</v>
      </c>
      <c r="C158" s="219"/>
      <c r="D158" s="169" t="s">
        <v>2097</v>
      </c>
      <c r="E158" s="209">
        <v>11.6</v>
      </c>
      <c r="F158" s="219"/>
      <c r="G158" s="219"/>
      <c r="H158" s="169"/>
    </row>
    <row r="159" spans="1:8" x14ac:dyDescent="0.3">
      <c r="A159" s="219"/>
      <c r="B159" s="169" t="s">
        <v>1850</v>
      </c>
      <c r="C159" s="219"/>
      <c r="D159" s="169" t="s">
        <v>2100</v>
      </c>
      <c r="E159" s="209">
        <v>13.13</v>
      </c>
      <c r="F159" s="219"/>
      <c r="G159" s="219"/>
      <c r="H159" s="169"/>
    </row>
    <row r="160" spans="1:8" x14ac:dyDescent="0.3">
      <c r="A160" s="219"/>
      <c r="B160" s="169" t="s">
        <v>1850</v>
      </c>
      <c r="C160" s="219"/>
      <c r="D160" s="169" t="s">
        <v>2103</v>
      </c>
      <c r="E160" s="209">
        <v>15</v>
      </c>
      <c r="F160" s="219"/>
      <c r="G160" s="219"/>
      <c r="H160" s="169"/>
    </row>
    <row r="161" spans="1:8" x14ac:dyDescent="0.3">
      <c r="A161" s="219"/>
      <c r="B161" s="169" t="s">
        <v>1850</v>
      </c>
      <c r="C161" s="219"/>
      <c r="D161" s="169" t="s">
        <v>2106</v>
      </c>
      <c r="E161" s="209">
        <v>23.9</v>
      </c>
      <c r="F161" s="219"/>
      <c r="G161" s="219"/>
      <c r="H161" s="169"/>
    </row>
    <row r="162" spans="1:8" x14ac:dyDescent="0.3">
      <c r="A162" s="219"/>
      <c r="B162" s="169" t="s">
        <v>1850</v>
      </c>
      <c r="C162" s="219"/>
      <c r="D162" s="169" t="s">
        <v>2109</v>
      </c>
      <c r="E162" s="209">
        <v>15.31</v>
      </c>
      <c r="F162" s="219"/>
      <c r="G162" s="219"/>
      <c r="H162" s="169"/>
    </row>
    <row r="163" spans="1:8" x14ac:dyDescent="0.3">
      <c r="A163" s="219"/>
      <c r="B163" s="169" t="s">
        <v>1850</v>
      </c>
      <c r="C163" s="219"/>
      <c r="D163" s="169" t="s">
        <v>2112</v>
      </c>
      <c r="E163" s="209">
        <v>11.34</v>
      </c>
      <c r="F163" s="219"/>
      <c r="G163" s="219"/>
      <c r="H163" s="169"/>
    </row>
    <row r="164" spans="1:8" x14ac:dyDescent="0.3">
      <c r="A164" s="219"/>
      <c r="B164" s="169" t="s">
        <v>1850</v>
      </c>
      <c r="C164" s="219"/>
      <c r="D164" s="169" t="s">
        <v>2115</v>
      </c>
      <c r="E164" s="209">
        <v>17.670000000000002</v>
      </c>
      <c r="F164" s="219"/>
      <c r="G164" s="219"/>
      <c r="H164" s="169"/>
    </row>
    <row r="165" spans="1:8" x14ac:dyDescent="0.3">
      <c r="A165" s="219"/>
      <c r="B165" s="169" t="s">
        <v>1850</v>
      </c>
      <c r="C165" s="219"/>
      <c r="D165" s="169" t="s">
        <v>2118</v>
      </c>
      <c r="E165" s="209">
        <v>9.66</v>
      </c>
      <c r="F165" s="219"/>
      <c r="G165" s="219"/>
      <c r="H165" s="169"/>
    </row>
    <row r="166" spans="1:8" x14ac:dyDescent="0.3">
      <c r="A166" s="219"/>
      <c r="B166" s="169" t="s">
        <v>1850</v>
      </c>
      <c r="C166" s="219"/>
      <c r="D166" s="169" t="s">
        <v>2121</v>
      </c>
      <c r="E166" s="209">
        <v>14.96</v>
      </c>
      <c r="F166" s="219"/>
      <c r="G166" s="219"/>
      <c r="H166" s="169"/>
    </row>
    <row r="167" spans="1:8" x14ac:dyDescent="0.3">
      <c r="A167" s="220"/>
      <c r="B167" s="169" t="s">
        <v>1850</v>
      </c>
      <c r="C167" s="220"/>
      <c r="D167" s="169" t="s">
        <v>2124</v>
      </c>
      <c r="E167" s="209">
        <v>12.98</v>
      </c>
      <c r="F167" s="220"/>
      <c r="G167" s="220"/>
      <c r="H167" s="169"/>
    </row>
    <row r="168" spans="1:8" x14ac:dyDescent="0.3">
      <c r="A168" s="242">
        <v>12</v>
      </c>
      <c r="B168" s="169" t="s">
        <v>1850</v>
      </c>
      <c r="C168" s="242" t="s">
        <v>2426</v>
      </c>
      <c r="D168" s="169" t="s">
        <v>2266</v>
      </c>
      <c r="E168" s="209">
        <v>16.96</v>
      </c>
      <c r="F168" s="278">
        <v>45301</v>
      </c>
      <c r="G168" s="231" t="s">
        <v>2556</v>
      </c>
      <c r="H168" s="169"/>
    </row>
    <row r="169" spans="1:8" x14ac:dyDescent="0.3">
      <c r="A169" s="219"/>
      <c r="B169" s="169" t="s">
        <v>1850</v>
      </c>
      <c r="C169" s="219"/>
      <c r="D169" s="169" t="s">
        <v>2269</v>
      </c>
      <c r="E169" s="209">
        <v>20.18</v>
      </c>
      <c r="F169" s="219"/>
      <c r="G169" s="219"/>
      <c r="H169" s="169"/>
    </row>
    <row r="170" spans="1:8" x14ac:dyDescent="0.3">
      <c r="A170" s="219"/>
      <c r="B170" s="169" t="s">
        <v>1850</v>
      </c>
      <c r="C170" s="219"/>
      <c r="D170" s="169" t="s">
        <v>2272</v>
      </c>
      <c r="E170" s="209">
        <v>14.62</v>
      </c>
      <c r="F170" s="219"/>
      <c r="G170" s="219"/>
      <c r="H170" s="169"/>
    </row>
    <row r="171" spans="1:8" x14ac:dyDescent="0.3">
      <c r="A171" s="219"/>
      <c r="B171" s="169" t="s">
        <v>1850</v>
      </c>
      <c r="C171" s="219"/>
      <c r="D171" s="169" t="s">
        <v>2275</v>
      </c>
      <c r="E171" s="209">
        <v>15.98</v>
      </c>
      <c r="F171" s="219"/>
      <c r="G171" s="219"/>
      <c r="H171" s="169"/>
    </row>
    <row r="172" spans="1:8" x14ac:dyDescent="0.3">
      <c r="A172" s="219"/>
      <c r="B172" s="169" t="s">
        <v>1850</v>
      </c>
      <c r="C172" s="219"/>
      <c r="D172" s="169" t="s">
        <v>2278</v>
      </c>
      <c r="E172" s="209">
        <v>13.87</v>
      </c>
      <c r="F172" s="219"/>
      <c r="G172" s="219"/>
      <c r="H172" s="169"/>
    </row>
    <row r="173" spans="1:8" x14ac:dyDescent="0.3">
      <c r="A173" s="219"/>
      <c r="B173" s="169" t="s">
        <v>1850</v>
      </c>
      <c r="C173" s="219"/>
      <c r="D173" s="169" t="s">
        <v>2281</v>
      </c>
      <c r="E173" s="209">
        <v>12.4</v>
      </c>
      <c r="F173" s="219"/>
      <c r="G173" s="219"/>
      <c r="H173" s="169"/>
    </row>
    <row r="174" spans="1:8" x14ac:dyDescent="0.3">
      <c r="A174" s="219"/>
      <c r="B174" s="169" t="s">
        <v>1850</v>
      </c>
      <c r="C174" s="219"/>
      <c r="D174" s="169" t="s">
        <v>2284</v>
      </c>
      <c r="E174" s="209">
        <v>10.62</v>
      </c>
      <c r="F174" s="219"/>
      <c r="G174" s="219"/>
      <c r="H174" s="169"/>
    </row>
    <row r="175" spans="1:8" x14ac:dyDescent="0.3">
      <c r="A175" s="219"/>
      <c r="B175" s="169" t="s">
        <v>1850</v>
      </c>
      <c r="C175" s="219"/>
      <c r="D175" s="169" t="s">
        <v>2287</v>
      </c>
      <c r="E175" s="209">
        <v>15.6</v>
      </c>
      <c r="F175" s="219"/>
      <c r="G175" s="219"/>
      <c r="H175" s="169"/>
    </row>
    <row r="176" spans="1:8" x14ac:dyDescent="0.3">
      <c r="A176" s="219"/>
      <c r="B176" s="169" t="s">
        <v>1850</v>
      </c>
      <c r="C176" s="219"/>
      <c r="D176" s="169" t="s">
        <v>2290</v>
      </c>
      <c r="E176" s="209">
        <v>23.89</v>
      </c>
      <c r="F176" s="219"/>
      <c r="G176" s="219"/>
      <c r="H176" s="169"/>
    </row>
    <row r="177" spans="1:8" x14ac:dyDescent="0.3">
      <c r="A177" s="219"/>
      <c r="B177" s="169" t="s">
        <v>1850</v>
      </c>
      <c r="C177" s="219"/>
      <c r="D177" s="169" t="s">
        <v>2293</v>
      </c>
      <c r="E177" s="209">
        <v>16.48</v>
      </c>
      <c r="F177" s="219"/>
      <c r="G177" s="219"/>
      <c r="H177" s="169"/>
    </row>
    <row r="178" spans="1:8" x14ac:dyDescent="0.3">
      <c r="A178" s="219"/>
      <c r="B178" s="169" t="s">
        <v>1850</v>
      </c>
      <c r="C178" s="219"/>
      <c r="D178" s="169" t="s">
        <v>2296</v>
      </c>
      <c r="E178" s="209">
        <v>12.18</v>
      </c>
      <c r="F178" s="219"/>
      <c r="G178" s="219"/>
      <c r="H178" s="169"/>
    </row>
    <row r="179" spans="1:8" x14ac:dyDescent="0.3">
      <c r="A179" s="219"/>
      <c r="B179" s="169" t="s">
        <v>1850</v>
      </c>
      <c r="C179" s="219"/>
      <c r="D179" s="169" t="s">
        <v>2299</v>
      </c>
      <c r="E179" s="209">
        <v>12.93</v>
      </c>
      <c r="F179" s="219"/>
      <c r="G179" s="219"/>
      <c r="H179" s="169"/>
    </row>
    <row r="180" spans="1:8" x14ac:dyDescent="0.3">
      <c r="A180" s="219"/>
      <c r="B180" s="169" t="s">
        <v>1850</v>
      </c>
      <c r="C180" s="219"/>
      <c r="D180" s="169" t="s">
        <v>2302</v>
      </c>
      <c r="E180" s="209">
        <v>17.440000000000001</v>
      </c>
      <c r="F180" s="219"/>
      <c r="G180" s="219"/>
      <c r="H180" s="169"/>
    </row>
    <row r="181" spans="1:8" x14ac:dyDescent="0.3">
      <c r="A181" s="219"/>
      <c r="B181" s="169" t="s">
        <v>1850</v>
      </c>
      <c r="C181" s="219"/>
      <c r="D181" s="169" t="s">
        <v>2305</v>
      </c>
      <c r="E181" s="209">
        <v>13.76</v>
      </c>
      <c r="F181" s="219"/>
      <c r="G181" s="219"/>
      <c r="H181" s="169"/>
    </row>
    <row r="182" spans="1:8" x14ac:dyDescent="0.3">
      <c r="A182" s="220"/>
      <c r="B182" s="169" t="s">
        <v>1850</v>
      </c>
      <c r="C182" s="220"/>
      <c r="D182" s="169" t="s">
        <v>2308</v>
      </c>
      <c r="E182" s="209">
        <v>11.61</v>
      </c>
      <c r="F182" s="220"/>
      <c r="G182" s="220"/>
      <c r="H182" s="169"/>
    </row>
    <row r="183" spans="1:8" x14ac:dyDescent="0.3">
      <c r="A183" s="242" t="s">
        <v>883</v>
      </c>
      <c r="B183" s="169" t="s">
        <v>994</v>
      </c>
      <c r="C183" s="242" t="s">
        <v>2407</v>
      </c>
      <c r="D183" s="169" t="s">
        <v>1029</v>
      </c>
      <c r="E183" s="209">
        <v>115.03</v>
      </c>
      <c r="F183" s="278">
        <v>45306</v>
      </c>
      <c r="G183" s="231" t="s">
        <v>2560</v>
      </c>
      <c r="H183" s="169"/>
    </row>
    <row r="184" spans="1:8" x14ac:dyDescent="0.3">
      <c r="A184" s="219"/>
      <c r="B184" s="169" t="s">
        <v>994</v>
      </c>
      <c r="C184" s="219"/>
      <c r="D184" s="169" t="s">
        <v>1032</v>
      </c>
      <c r="E184" s="209">
        <v>92.7</v>
      </c>
      <c r="F184" s="219"/>
      <c r="G184" s="219"/>
      <c r="H184" s="169"/>
    </row>
    <row r="185" spans="1:8" x14ac:dyDescent="0.3">
      <c r="A185" s="219"/>
      <c r="B185" s="169" t="s">
        <v>994</v>
      </c>
      <c r="C185" s="219"/>
      <c r="D185" s="169" t="s">
        <v>1035</v>
      </c>
      <c r="E185" s="209">
        <v>176.8</v>
      </c>
      <c r="F185" s="219"/>
      <c r="G185" s="219"/>
      <c r="H185" s="169"/>
    </row>
    <row r="186" spans="1:8" x14ac:dyDescent="0.3">
      <c r="A186" s="219"/>
      <c r="B186" s="169" t="s">
        <v>994</v>
      </c>
      <c r="C186" s="219"/>
      <c r="D186" s="169" t="s">
        <v>1038</v>
      </c>
      <c r="E186" s="209">
        <v>130.46</v>
      </c>
      <c r="F186" s="219"/>
      <c r="G186" s="219"/>
      <c r="H186" s="169"/>
    </row>
    <row r="187" spans="1:8" x14ac:dyDescent="0.3">
      <c r="A187" s="219"/>
      <c r="B187" s="169" t="s">
        <v>994</v>
      </c>
      <c r="C187" s="219"/>
      <c r="D187" s="169" t="s">
        <v>1041</v>
      </c>
      <c r="E187" s="209">
        <v>60.37</v>
      </c>
      <c r="F187" s="219"/>
      <c r="G187" s="219"/>
      <c r="H187" s="169"/>
    </row>
    <row r="188" spans="1:8" x14ac:dyDescent="0.3">
      <c r="A188" s="219"/>
      <c r="B188" s="169" t="s">
        <v>994</v>
      </c>
      <c r="C188" s="219"/>
      <c r="D188" s="169" t="s">
        <v>1044</v>
      </c>
      <c r="E188" s="209">
        <v>87.04</v>
      </c>
      <c r="F188" s="219"/>
      <c r="G188" s="219"/>
      <c r="H188" s="169"/>
    </row>
    <row r="189" spans="1:8" x14ac:dyDescent="0.3">
      <c r="A189" s="219"/>
      <c r="B189" s="169" t="s">
        <v>994</v>
      </c>
      <c r="C189" s="219"/>
      <c r="D189" s="169" t="s">
        <v>1047</v>
      </c>
      <c r="E189" s="209">
        <v>296.70999999999998</v>
      </c>
      <c r="F189" s="219"/>
      <c r="G189" s="219"/>
      <c r="H189" s="169"/>
    </row>
    <row r="190" spans="1:8" x14ac:dyDescent="0.3">
      <c r="A190" s="219"/>
      <c r="B190" s="169" t="s">
        <v>994</v>
      </c>
      <c r="C190" s="219"/>
      <c r="D190" s="169" t="s">
        <v>1050</v>
      </c>
      <c r="E190" s="209">
        <v>351.46</v>
      </c>
      <c r="F190" s="219"/>
      <c r="G190" s="219"/>
      <c r="H190" s="169"/>
    </row>
    <row r="191" spans="1:8" x14ac:dyDescent="0.3">
      <c r="A191" s="219"/>
      <c r="B191" s="169" t="s">
        <v>994</v>
      </c>
      <c r="C191" s="219"/>
      <c r="D191" s="169" t="s">
        <v>1053</v>
      </c>
      <c r="E191" s="209">
        <v>308.27</v>
      </c>
      <c r="F191" s="219"/>
      <c r="G191" s="219"/>
      <c r="H191" s="169"/>
    </row>
    <row r="192" spans="1:8" x14ac:dyDescent="0.3">
      <c r="A192" s="220"/>
      <c r="B192" s="169" t="s">
        <v>994</v>
      </c>
      <c r="C192" s="220"/>
      <c r="D192" s="169" t="s">
        <v>1056</v>
      </c>
      <c r="E192" s="209">
        <v>132.18</v>
      </c>
      <c r="F192" s="220"/>
      <c r="G192" s="220"/>
      <c r="H192" s="169"/>
    </row>
    <row r="193" spans="1:8" x14ac:dyDescent="0.3">
      <c r="A193" s="242" t="s">
        <v>847</v>
      </c>
      <c r="B193" s="169" t="s">
        <v>994</v>
      </c>
      <c r="C193" s="242" t="s">
        <v>2408</v>
      </c>
      <c r="D193" s="169" t="s">
        <v>1115</v>
      </c>
      <c r="E193" s="209">
        <v>164.55</v>
      </c>
      <c r="F193" s="278">
        <v>45310</v>
      </c>
      <c r="G193" s="231" t="s">
        <v>2561</v>
      </c>
      <c r="H193" s="169"/>
    </row>
    <row r="194" spans="1:8" x14ac:dyDescent="0.3">
      <c r="A194" s="219"/>
      <c r="B194" s="169" t="s">
        <v>994</v>
      </c>
      <c r="C194" s="219"/>
      <c r="D194" s="169" t="s">
        <v>1118</v>
      </c>
      <c r="E194" s="209">
        <v>534.67999999999995</v>
      </c>
      <c r="F194" s="219"/>
      <c r="G194" s="219"/>
      <c r="H194" s="169"/>
    </row>
    <row r="195" spans="1:8" x14ac:dyDescent="0.3">
      <c r="A195" s="219"/>
      <c r="B195" s="169" t="s">
        <v>994</v>
      </c>
      <c r="C195" s="219"/>
      <c r="D195" s="169" t="s">
        <v>1121</v>
      </c>
      <c r="E195" s="209">
        <v>55.18</v>
      </c>
      <c r="F195" s="219"/>
      <c r="G195" s="219"/>
      <c r="H195" s="169"/>
    </row>
    <row r="196" spans="1:8" x14ac:dyDescent="0.3">
      <c r="A196" s="219"/>
      <c r="B196" s="169" t="s">
        <v>994</v>
      </c>
      <c r="C196" s="219"/>
      <c r="D196" s="169" t="s">
        <v>1124</v>
      </c>
      <c r="E196" s="209">
        <v>71.430000000000007</v>
      </c>
      <c r="F196" s="219"/>
      <c r="G196" s="219"/>
      <c r="H196" s="169"/>
    </row>
    <row r="197" spans="1:8" x14ac:dyDescent="0.3">
      <c r="A197" s="219"/>
      <c r="B197" s="169" t="s">
        <v>994</v>
      </c>
      <c r="C197" s="219"/>
      <c r="D197" s="169" t="s">
        <v>1127</v>
      </c>
      <c r="E197" s="209">
        <v>274.45999999999998</v>
      </c>
      <c r="F197" s="219"/>
      <c r="G197" s="219"/>
      <c r="H197" s="169"/>
    </row>
    <row r="198" spans="1:8" x14ac:dyDescent="0.3">
      <c r="A198" s="219"/>
      <c r="B198" s="169" t="s">
        <v>994</v>
      </c>
      <c r="C198" s="219"/>
      <c r="D198" s="169" t="s">
        <v>1130</v>
      </c>
      <c r="E198" s="209">
        <v>218.93</v>
      </c>
      <c r="F198" s="219"/>
      <c r="G198" s="219"/>
      <c r="H198" s="169"/>
    </row>
    <row r="199" spans="1:8" x14ac:dyDescent="0.3">
      <c r="A199" s="219"/>
      <c r="B199" s="169" t="s">
        <v>994</v>
      </c>
      <c r="C199" s="219"/>
      <c r="D199" s="169" t="s">
        <v>1133</v>
      </c>
      <c r="E199" s="209">
        <v>96.87</v>
      </c>
      <c r="F199" s="219"/>
      <c r="G199" s="219"/>
      <c r="H199" s="169"/>
    </row>
    <row r="200" spans="1:8" x14ac:dyDescent="0.3">
      <c r="A200" s="219"/>
      <c r="B200" s="169" t="s">
        <v>994</v>
      </c>
      <c r="C200" s="219"/>
      <c r="D200" s="169" t="s">
        <v>1136</v>
      </c>
      <c r="E200" s="209">
        <v>115.6</v>
      </c>
      <c r="F200" s="219"/>
      <c r="G200" s="219"/>
      <c r="H200" s="169"/>
    </row>
    <row r="201" spans="1:8" x14ac:dyDescent="0.3">
      <c r="A201" s="219"/>
      <c r="B201" s="169" t="s">
        <v>994</v>
      </c>
      <c r="C201" s="219"/>
      <c r="D201" s="169" t="s">
        <v>1139</v>
      </c>
      <c r="E201" s="209">
        <v>141.41999999999999</v>
      </c>
      <c r="F201" s="219"/>
      <c r="G201" s="219"/>
      <c r="H201" s="169"/>
    </row>
    <row r="202" spans="1:8" x14ac:dyDescent="0.3">
      <c r="A202" s="220"/>
      <c r="B202" s="169" t="s">
        <v>994</v>
      </c>
      <c r="C202" s="220"/>
      <c r="D202" s="169" t="s">
        <v>1142</v>
      </c>
      <c r="E202" s="209">
        <v>107.04</v>
      </c>
      <c r="F202" s="220"/>
      <c r="G202" s="220"/>
      <c r="H202" s="169"/>
    </row>
    <row r="203" spans="1:8" x14ac:dyDescent="0.3">
      <c r="A203" s="242" t="s">
        <v>848</v>
      </c>
      <c r="B203" s="169" t="s">
        <v>994</v>
      </c>
      <c r="C203" s="242" t="s">
        <v>2409</v>
      </c>
      <c r="D203" s="169" t="s">
        <v>1199</v>
      </c>
      <c r="E203" s="209">
        <v>311.51</v>
      </c>
      <c r="F203" s="278">
        <v>45314</v>
      </c>
      <c r="G203" s="231" t="s">
        <v>2596</v>
      </c>
      <c r="H203" s="178" t="s">
        <v>2597</v>
      </c>
    </row>
    <row r="204" spans="1:8" x14ac:dyDescent="0.3">
      <c r="A204" s="219"/>
      <c r="B204" s="169" t="s">
        <v>994</v>
      </c>
      <c r="C204" s="219"/>
      <c r="D204" s="169" t="s">
        <v>1202</v>
      </c>
      <c r="E204" s="209">
        <v>79.11</v>
      </c>
      <c r="F204" s="219"/>
      <c r="G204" s="219"/>
      <c r="H204" s="178" t="s">
        <v>2598</v>
      </c>
    </row>
    <row r="205" spans="1:8" x14ac:dyDescent="0.3">
      <c r="A205" s="219"/>
      <c r="B205" s="169" t="s">
        <v>994</v>
      </c>
      <c r="C205" s="219"/>
      <c r="D205" s="169" t="s">
        <v>1205</v>
      </c>
      <c r="E205" s="209">
        <v>139.53</v>
      </c>
      <c r="F205" s="219"/>
      <c r="G205" s="219"/>
      <c r="H205" s="178" t="s">
        <v>2599</v>
      </c>
    </row>
    <row r="206" spans="1:8" x14ac:dyDescent="0.3">
      <c r="A206" s="219"/>
      <c r="B206" s="169" t="s">
        <v>994</v>
      </c>
      <c r="C206" s="219"/>
      <c r="D206" s="169" t="s">
        <v>1208</v>
      </c>
      <c r="E206" s="209">
        <v>161.51</v>
      </c>
      <c r="F206" s="219"/>
      <c r="G206" s="219"/>
      <c r="H206" s="178" t="s">
        <v>2600</v>
      </c>
    </row>
    <row r="207" spans="1:8" x14ac:dyDescent="0.3">
      <c r="A207" s="219"/>
      <c r="B207" s="169" t="s">
        <v>994</v>
      </c>
      <c r="C207" s="219"/>
      <c r="D207" s="169" t="s">
        <v>1211</v>
      </c>
      <c r="E207" s="209">
        <v>94.48</v>
      </c>
      <c r="F207" s="219"/>
      <c r="G207" s="219"/>
      <c r="H207" s="178" t="s">
        <v>2601</v>
      </c>
    </row>
    <row r="208" spans="1:8" x14ac:dyDescent="0.3">
      <c r="A208" s="219"/>
      <c r="B208" s="169" t="s">
        <v>994</v>
      </c>
      <c r="C208" s="219"/>
      <c r="D208" s="169" t="s">
        <v>1214</v>
      </c>
      <c r="E208" s="209">
        <v>146.28</v>
      </c>
      <c r="F208" s="219"/>
      <c r="G208" s="219"/>
      <c r="H208" s="178" t="s">
        <v>2602</v>
      </c>
    </row>
    <row r="209" spans="1:8" x14ac:dyDescent="0.3">
      <c r="A209" s="219"/>
      <c r="B209" s="169" t="s">
        <v>994</v>
      </c>
      <c r="C209" s="219"/>
      <c r="D209" s="169" t="s">
        <v>1217</v>
      </c>
      <c r="E209" s="209">
        <v>592.37</v>
      </c>
      <c r="F209" s="219"/>
      <c r="G209" s="219"/>
      <c r="H209" s="178" t="s">
        <v>2603</v>
      </c>
    </row>
    <row r="210" spans="1:8" x14ac:dyDescent="0.3">
      <c r="A210" s="219"/>
      <c r="B210" s="169" t="s">
        <v>994</v>
      </c>
      <c r="C210" s="219"/>
      <c r="D210" s="169" t="s">
        <v>1220</v>
      </c>
      <c r="E210" s="216">
        <v>145.30000000000001</v>
      </c>
      <c r="F210" s="219"/>
      <c r="G210" s="219"/>
      <c r="H210" s="178" t="s">
        <v>2604</v>
      </c>
    </row>
    <row r="211" spans="1:8" x14ac:dyDescent="0.3">
      <c r="A211" s="219"/>
      <c r="B211" s="169" t="s">
        <v>994</v>
      </c>
      <c r="C211" s="219"/>
      <c r="D211" s="169" t="s">
        <v>1223</v>
      </c>
      <c r="E211" s="209">
        <v>83.86</v>
      </c>
      <c r="F211" s="219"/>
      <c r="G211" s="219"/>
      <c r="H211" s="178" t="s">
        <v>2605</v>
      </c>
    </row>
    <row r="212" spans="1:8" x14ac:dyDescent="0.3">
      <c r="A212" s="220"/>
      <c r="B212" s="169" t="s">
        <v>994</v>
      </c>
      <c r="C212" s="220"/>
      <c r="D212" s="169" t="s">
        <v>1226</v>
      </c>
      <c r="E212" s="209">
        <v>210.49</v>
      </c>
      <c r="F212" s="220"/>
      <c r="G212" s="220"/>
      <c r="H212" s="178" t="s">
        <v>2606</v>
      </c>
    </row>
    <row r="213" spans="1:8" x14ac:dyDescent="0.3">
      <c r="A213" s="242" t="s">
        <v>849</v>
      </c>
      <c r="B213" s="169" t="s">
        <v>994</v>
      </c>
      <c r="C213" s="242" t="s">
        <v>2410</v>
      </c>
      <c r="D213" s="169" t="s">
        <v>1283</v>
      </c>
      <c r="E213" s="209">
        <v>155.72</v>
      </c>
      <c r="F213" s="278">
        <v>45314</v>
      </c>
      <c r="G213" s="231" t="s">
        <v>2560</v>
      </c>
      <c r="H213" s="169"/>
    </row>
    <row r="214" spans="1:8" x14ac:dyDescent="0.3">
      <c r="A214" s="219"/>
      <c r="B214" s="169" t="s">
        <v>994</v>
      </c>
      <c r="C214" s="219"/>
      <c r="D214" s="169" t="s">
        <v>1286</v>
      </c>
      <c r="E214" s="209">
        <v>320.64</v>
      </c>
      <c r="F214" s="219"/>
      <c r="G214" s="219"/>
      <c r="H214" s="169"/>
    </row>
    <row r="215" spans="1:8" x14ac:dyDescent="0.3">
      <c r="A215" s="219"/>
      <c r="B215" s="169" t="s">
        <v>994</v>
      </c>
      <c r="C215" s="219"/>
      <c r="D215" s="169" t="s">
        <v>1289</v>
      </c>
      <c r="E215" s="209">
        <v>394.17</v>
      </c>
      <c r="F215" s="219"/>
      <c r="G215" s="219"/>
      <c r="H215" s="169"/>
    </row>
    <row r="216" spans="1:8" x14ac:dyDescent="0.3">
      <c r="A216" s="219"/>
      <c r="B216" s="169" t="s">
        <v>994</v>
      </c>
      <c r="C216" s="219"/>
      <c r="D216" s="169" t="s">
        <v>1292</v>
      </c>
      <c r="E216" s="209">
        <v>93.36</v>
      </c>
      <c r="F216" s="219"/>
      <c r="G216" s="219"/>
      <c r="H216" s="169"/>
    </row>
    <row r="217" spans="1:8" x14ac:dyDescent="0.3">
      <c r="A217" s="219"/>
      <c r="B217" s="169" t="s">
        <v>994</v>
      </c>
      <c r="C217" s="219"/>
      <c r="D217" s="169" t="s">
        <v>1295</v>
      </c>
      <c r="E217" s="209">
        <v>67.55</v>
      </c>
      <c r="F217" s="219"/>
      <c r="G217" s="219"/>
      <c r="H217" s="169"/>
    </row>
    <row r="218" spans="1:8" x14ac:dyDescent="0.3">
      <c r="A218" s="219"/>
      <c r="B218" s="169" t="s">
        <v>994</v>
      </c>
      <c r="C218" s="219"/>
      <c r="D218" s="169" t="s">
        <v>1298</v>
      </c>
      <c r="E218" s="209">
        <v>87.17</v>
      </c>
      <c r="F218" s="219"/>
      <c r="G218" s="219"/>
      <c r="H218" s="169"/>
    </row>
    <row r="219" spans="1:8" x14ac:dyDescent="0.3">
      <c r="A219" s="219"/>
      <c r="B219" s="169" t="s">
        <v>994</v>
      </c>
      <c r="C219" s="219"/>
      <c r="D219" s="169" t="s">
        <v>1301</v>
      </c>
      <c r="E219" s="209">
        <v>137.75</v>
      </c>
      <c r="F219" s="219"/>
      <c r="G219" s="219"/>
      <c r="H219" s="169"/>
    </row>
    <row r="220" spans="1:8" x14ac:dyDescent="0.3">
      <c r="A220" s="219"/>
      <c r="B220" s="169" t="s">
        <v>994</v>
      </c>
      <c r="C220" s="219"/>
      <c r="D220" s="169" t="s">
        <v>1304</v>
      </c>
      <c r="E220" s="209">
        <v>259.04000000000002</v>
      </c>
      <c r="F220" s="219"/>
      <c r="G220" s="219"/>
      <c r="H220" s="169"/>
    </row>
    <row r="221" spans="1:8" x14ac:dyDescent="0.3">
      <c r="A221" s="219"/>
      <c r="B221" s="169" t="s">
        <v>994</v>
      </c>
      <c r="C221" s="219"/>
      <c r="D221" s="169" t="s">
        <v>1307</v>
      </c>
      <c r="E221" s="209">
        <v>104.54</v>
      </c>
      <c r="F221" s="219"/>
      <c r="G221" s="219"/>
      <c r="H221" s="169"/>
    </row>
    <row r="222" spans="1:8" x14ac:dyDescent="0.3">
      <c r="A222" s="220"/>
      <c r="B222" s="169" t="s">
        <v>994</v>
      </c>
      <c r="C222" s="220"/>
      <c r="D222" s="169" t="s">
        <v>1310</v>
      </c>
      <c r="E222" s="209">
        <v>184.39</v>
      </c>
      <c r="F222" s="220"/>
      <c r="G222" s="220"/>
      <c r="H222" s="169"/>
    </row>
    <row r="223" spans="1:8" x14ac:dyDescent="0.3">
      <c r="A223" s="242" t="s">
        <v>884</v>
      </c>
      <c r="B223" s="169" t="s">
        <v>994</v>
      </c>
      <c r="C223" s="242" t="s">
        <v>2411</v>
      </c>
      <c r="D223" s="169" t="s">
        <v>1367</v>
      </c>
      <c r="E223" s="209">
        <v>120.36</v>
      </c>
      <c r="F223" s="280">
        <v>45315</v>
      </c>
      <c r="G223" s="231" t="s">
        <v>2561</v>
      </c>
      <c r="H223" s="169"/>
    </row>
    <row r="224" spans="1:8" x14ac:dyDescent="0.3">
      <c r="A224" s="219"/>
      <c r="B224" s="169" t="s">
        <v>994</v>
      </c>
      <c r="C224" s="219"/>
      <c r="D224" s="169" t="s">
        <v>1370</v>
      </c>
      <c r="E224" s="209">
        <v>347.28</v>
      </c>
      <c r="F224" s="219"/>
      <c r="G224" s="219"/>
      <c r="H224" s="169"/>
    </row>
    <row r="225" spans="1:8" x14ac:dyDescent="0.3">
      <c r="A225" s="219"/>
      <c r="B225" s="169" t="s">
        <v>994</v>
      </c>
      <c r="C225" s="219"/>
      <c r="D225" s="169" t="s">
        <v>1373</v>
      </c>
      <c r="E225" s="209">
        <v>74.510000000000005</v>
      </c>
      <c r="F225" s="219"/>
      <c r="G225" s="219"/>
      <c r="H225" s="169"/>
    </row>
    <row r="226" spans="1:8" x14ac:dyDescent="0.3">
      <c r="A226" s="219"/>
      <c r="B226" s="169" t="s">
        <v>994</v>
      </c>
      <c r="C226" s="219"/>
      <c r="D226" s="169" t="s">
        <v>1376</v>
      </c>
      <c r="E226" s="209">
        <v>185</v>
      </c>
      <c r="F226" s="219"/>
      <c r="G226" s="219"/>
      <c r="H226" s="169"/>
    </row>
    <row r="227" spans="1:8" x14ac:dyDescent="0.3">
      <c r="A227" s="219"/>
      <c r="B227" s="169" t="s">
        <v>994</v>
      </c>
      <c r="C227" s="219"/>
      <c r="D227" s="169" t="s">
        <v>1379</v>
      </c>
      <c r="E227" s="209">
        <v>88.84</v>
      </c>
      <c r="F227" s="219"/>
      <c r="G227" s="219"/>
      <c r="H227" s="169"/>
    </row>
    <row r="228" spans="1:8" x14ac:dyDescent="0.3">
      <c r="A228" s="219"/>
      <c r="B228" s="169" t="s">
        <v>994</v>
      </c>
      <c r="C228" s="219"/>
      <c r="D228" s="169" t="s">
        <v>1382</v>
      </c>
      <c r="E228" s="209">
        <v>123.23</v>
      </c>
      <c r="F228" s="219"/>
      <c r="G228" s="219"/>
      <c r="H228" s="169"/>
    </row>
    <row r="229" spans="1:8" x14ac:dyDescent="0.3">
      <c r="A229" s="219"/>
      <c r="B229" s="169" t="s">
        <v>994</v>
      </c>
      <c r="C229" s="219"/>
      <c r="D229" s="169" t="s">
        <v>1385</v>
      </c>
      <c r="E229" s="209">
        <v>175.14</v>
      </c>
      <c r="F229" s="219"/>
      <c r="G229" s="219"/>
      <c r="H229" s="169"/>
    </row>
    <row r="230" spans="1:8" x14ac:dyDescent="0.3">
      <c r="A230" s="219"/>
      <c r="B230" s="169" t="s">
        <v>994</v>
      </c>
      <c r="C230" s="219"/>
      <c r="D230" s="169" t="s">
        <v>1388</v>
      </c>
      <c r="E230" s="209">
        <v>98.95</v>
      </c>
      <c r="F230" s="219"/>
      <c r="G230" s="219"/>
      <c r="H230" s="178" t="s">
        <v>2562</v>
      </c>
    </row>
    <row r="231" spans="1:8" x14ac:dyDescent="0.3">
      <c r="A231" s="219"/>
      <c r="B231" s="169" t="s">
        <v>994</v>
      </c>
      <c r="C231" s="219"/>
      <c r="D231" s="169" t="s">
        <v>1391</v>
      </c>
      <c r="E231" s="209">
        <v>240.46</v>
      </c>
      <c r="F231" s="219"/>
      <c r="G231" s="219"/>
      <c r="H231" s="178" t="s">
        <v>2564</v>
      </c>
    </row>
    <row r="232" spans="1:8" x14ac:dyDescent="0.3">
      <c r="A232" s="220"/>
      <c r="B232" s="169" t="s">
        <v>994</v>
      </c>
      <c r="C232" s="220"/>
      <c r="D232" s="169" t="s">
        <v>1394</v>
      </c>
      <c r="E232" s="217">
        <v>428.26</v>
      </c>
      <c r="F232" s="220"/>
      <c r="G232" s="220"/>
      <c r="H232" s="178" t="s">
        <v>2563</v>
      </c>
    </row>
    <row r="233" spans="1:8" x14ac:dyDescent="0.3">
      <c r="A233" s="242" t="s">
        <v>885</v>
      </c>
      <c r="B233" s="169" t="s">
        <v>994</v>
      </c>
      <c r="C233" s="242" t="s">
        <v>2412</v>
      </c>
      <c r="D233" s="169" t="s">
        <v>1451</v>
      </c>
      <c r="E233" s="209">
        <v>463.66</v>
      </c>
      <c r="F233" s="242"/>
      <c r="G233" s="242"/>
      <c r="H233" s="178" t="s">
        <v>2566</v>
      </c>
    </row>
    <row r="234" spans="1:8" x14ac:dyDescent="0.3">
      <c r="A234" s="219"/>
      <c r="B234" s="169" t="s">
        <v>994</v>
      </c>
      <c r="C234" s="219"/>
      <c r="D234" s="169" t="s">
        <v>1454</v>
      </c>
      <c r="E234" s="209">
        <v>159.5</v>
      </c>
      <c r="F234" s="219"/>
      <c r="G234" s="219"/>
      <c r="H234" s="178" t="s">
        <v>2570</v>
      </c>
    </row>
    <row r="235" spans="1:8" x14ac:dyDescent="0.3">
      <c r="A235" s="219"/>
      <c r="B235" s="169" t="s">
        <v>994</v>
      </c>
      <c r="C235" s="219"/>
      <c r="D235" s="169" t="s">
        <v>1457</v>
      </c>
      <c r="E235" s="209">
        <v>145.44999999999999</v>
      </c>
      <c r="F235" s="219"/>
      <c r="G235" s="219"/>
      <c r="H235" s="178" t="s">
        <v>2571</v>
      </c>
    </row>
    <row r="236" spans="1:8" x14ac:dyDescent="0.3">
      <c r="A236" s="219"/>
      <c r="B236" s="169" t="s">
        <v>994</v>
      </c>
      <c r="C236" s="219"/>
      <c r="D236" s="169" t="s">
        <v>1460</v>
      </c>
      <c r="E236" s="209">
        <v>132.25</v>
      </c>
      <c r="F236" s="219"/>
      <c r="G236" s="219"/>
      <c r="H236" s="178" t="s">
        <v>2568</v>
      </c>
    </row>
    <row r="237" spans="1:8" x14ac:dyDescent="0.3">
      <c r="A237" s="219"/>
      <c r="B237" s="169" t="s">
        <v>994</v>
      </c>
      <c r="C237" s="219"/>
      <c r="D237" s="169" t="s">
        <v>1463</v>
      </c>
      <c r="E237" s="209">
        <v>232.72</v>
      </c>
      <c r="F237" s="219"/>
      <c r="G237" s="219"/>
      <c r="H237" s="178" t="s">
        <v>2569</v>
      </c>
    </row>
    <row r="238" spans="1:8" x14ac:dyDescent="0.3">
      <c r="A238" s="219"/>
      <c r="B238" s="169" t="s">
        <v>994</v>
      </c>
      <c r="C238" s="219"/>
      <c r="D238" s="169" t="s">
        <v>1466</v>
      </c>
      <c r="E238" s="209">
        <v>83.14</v>
      </c>
      <c r="F238" s="219"/>
      <c r="G238" s="219"/>
      <c r="H238" s="178" t="s">
        <v>2573</v>
      </c>
    </row>
    <row r="239" spans="1:8" x14ac:dyDescent="0.3">
      <c r="A239" s="219"/>
      <c r="B239" s="169" t="s">
        <v>994</v>
      </c>
      <c r="C239" s="219"/>
      <c r="D239" s="169" t="s">
        <v>1469</v>
      </c>
      <c r="E239" s="209">
        <v>110.07</v>
      </c>
      <c r="F239" s="219"/>
      <c r="G239" s="219"/>
      <c r="H239" s="178" t="s">
        <v>2574</v>
      </c>
    </row>
    <row r="240" spans="1:8" x14ac:dyDescent="0.3">
      <c r="A240" s="219"/>
      <c r="B240" s="169" t="s">
        <v>994</v>
      </c>
      <c r="C240" s="219"/>
      <c r="D240" s="169" t="s">
        <v>1472</v>
      </c>
      <c r="E240" s="209">
        <v>306.64999999999998</v>
      </c>
      <c r="F240" s="219"/>
      <c r="G240" s="219"/>
      <c r="H240" s="178" t="s">
        <v>2572</v>
      </c>
    </row>
    <row r="241" spans="1:8" x14ac:dyDescent="0.3">
      <c r="A241" s="219"/>
      <c r="B241" s="169" t="s">
        <v>994</v>
      </c>
      <c r="C241" s="219"/>
      <c r="D241" s="169" t="s">
        <v>1475</v>
      </c>
      <c r="E241" s="209">
        <v>74.39</v>
      </c>
      <c r="F241" s="219"/>
      <c r="G241" s="219"/>
      <c r="H241" s="178" t="s">
        <v>2565</v>
      </c>
    </row>
    <row r="242" spans="1:8" x14ac:dyDescent="0.3">
      <c r="A242" s="220"/>
      <c r="B242" s="169" t="s">
        <v>994</v>
      </c>
      <c r="C242" s="220"/>
      <c r="D242" s="169" t="s">
        <v>1478</v>
      </c>
      <c r="E242" s="209">
        <v>98.58</v>
      </c>
      <c r="F242" s="220"/>
      <c r="G242" s="220"/>
      <c r="H242" s="178" t="s">
        <v>2567</v>
      </c>
    </row>
    <row r="243" spans="1:8" x14ac:dyDescent="0.3">
      <c r="A243" s="242" t="s">
        <v>886</v>
      </c>
      <c r="B243" s="169" t="s">
        <v>994</v>
      </c>
      <c r="C243" s="242" t="s">
        <v>2403</v>
      </c>
      <c r="D243" s="169" t="s">
        <v>998</v>
      </c>
      <c r="E243" s="209">
        <v>78.900000000000006</v>
      </c>
      <c r="F243" s="278">
        <v>45317</v>
      </c>
      <c r="G243" s="231" t="s">
        <v>2561</v>
      </c>
      <c r="H243" s="178" t="s">
        <v>2575</v>
      </c>
    </row>
    <row r="244" spans="1:8" x14ac:dyDescent="0.3">
      <c r="A244" s="219"/>
      <c r="B244" s="169" t="s">
        <v>994</v>
      </c>
      <c r="C244" s="219"/>
      <c r="D244" s="169" t="s">
        <v>1001</v>
      </c>
      <c r="E244" s="209">
        <v>212.83</v>
      </c>
      <c r="F244" s="219"/>
      <c r="G244" s="219"/>
      <c r="H244" s="178" t="s">
        <v>2576</v>
      </c>
    </row>
    <row r="245" spans="1:8" x14ac:dyDescent="0.3">
      <c r="A245" s="219"/>
      <c r="B245" s="169" t="s">
        <v>994</v>
      </c>
      <c r="C245" s="219"/>
      <c r="D245" s="169" t="s">
        <v>1004</v>
      </c>
      <c r="E245" s="209">
        <v>77.459999999999994</v>
      </c>
      <c r="F245" s="219"/>
      <c r="G245" s="219"/>
      <c r="H245" s="178" t="s">
        <v>2577</v>
      </c>
    </row>
    <row r="246" spans="1:8" x14ac:dyDescent="0.3">
      <c r="A246" s="219"/>
      <c r="B246" s="169" t="s">
        <v>994</v>
      </c>
      <c r="C246" s="219"/>
      <c r="D246" s="169" t="s">
        <v>1007</v>
      </c>
      <c r="E246" s="209">
        <v>114.48</v>
      </c>
      <c r="F246" s="219"/>
      <c r="G246" s="219"/>
      <c r="H246" s="178" t="s">
        <v>2578</v>
      </c>
    </row>
    <row r="247" spans="1:8" x14ac:dyDescent="0.3">
      <c r="A247" s="219"/>
      <c r="B247" s="169" t="s">
        <v>994</v>
      </c>
      <c r="C247" s="219"/>
      <c r="D247" s="169" t="s">
        <v>1010</v>
      </c>
      <c r="E247" s="209">
        <v>233.84</v>
      </c>
      <c r="F247" s="219"/>
      <c r="G247" s="219"/>
      <c r="H247" s="178" t="s">
        <v>2579</v>
      </c>
    </row>
    <row r="248" spans="1:8" x14ac:dyDescent="0.3">
      <c r="A248" s="219"/>
      <c r="B248" s="169" t="s">
        <v>994</v>
      </c>
      <c r="C248" s="219"/>
      <c r="D248" s="169" t="s">
        <v>1013</v>
      </c>
      <c r="E248" s="209">
        <v>93.03</v>
      </c>
      <c r="F248" s="219"/>
      <c r="G248" s="219"/>
      <c r="H248" s="178" t="s">
        <v>2580</v>
      </c>
    </row>
    <row r="249" spans="1:8" x14ac:dyDescent="0.3">
      <c r="A249" s="219"/>
      <c r="B249" s="169" t="s">
        <v>994</v>
      </c>
      <c r="C249" s="219"/>
      <c r="D249" s="169" t="s">
        <v>1016</v>
      </c>
      <c r="E249" s="209">
        <v>230.22</v>
      </c>
      <c r="F249" s="219"/>
      <c r="G249" s="219"/>
      <c r="H249" s="178" t="s">
        <v>2581</v>
      </c>
    </row>
    <row r="250" spans="1:8" x14ac:dyDescent="0.3">
      <c r="A250" s="219"/>
      <c r="B250" s="169" t="s">
        <v>994</v>
      </c>
      <c r="C250" s="219"/>
      <c r="D250" s="169" t="s">
        <v>1019</v>
      </c>
      <c r="E250" s="209">
        <v>131.63999999999999</v>
      </c>
      <c r="F250" s="219"/>
      <c r="G250" s="219"/>
      <c r="H250" s="178" t="s">
        <v>2582</v>
      </c>
    </row>
    <row r="251" spans="1:8" x14ac:dyDescent="0.3">
      <c r="A251" s="219"/>
      <c r="B251" s="169" t="s">
        <v>994</v>
      </c>
      <c r="C251" s="219"/>
      <c r="D251" s="169" t="s">
        <v>1022</v>
      </c>
      <c r="E251" s="209">
        <v>102.16</v>
      </c>
      <c r="F251" s="219"/>
      <c r="G251" s="219"/>
      <c r="H251" s="178" t="s">
        <v>2583</v>
      </c>
    </row>
    <row r="252" spans="1:8" x14ac:dyDescent="0.3">
      <c r="A252" s="220"/>
      <c r="B252" s="169" t="s">
        <v>994</v>
      </c>
      <c r="C252" s="220"/>
      <c r="D252" s="169" t="s">
        <v>1025</v>
      </c>
      <c r="E252" s="209">
        <v>135.24</v>
      </c>
      <c r="F252" s="220"/>
      <c r="G252" s="220"/>
      <c r="H252" s="178" t="s">
        <v>2584</v>
      </c>
    </row>
    <row r="253" spans="1:8" x14ac:dyDescent="0.3">
      <c r="A253" s="242" t="s">
        <v>850</v>
      </c>
      <c r="B253" s="169" t="s">
        <v>994</v>
      </c>
      <c r="C253" s="242" t="s">
        <v>2404</v>
      </c>
      <c r="D253" s="169" t="s">
        <v>1084</v>
      </c>
      <c r="E253" s="209">
        <v>161.49</v>
      </c>
      <c r="F253" s="278">
        <v>45319</v>
      </c>
      <c r="G253" s="231" t="s">
        <v>2556</v>
      </c>
      <c r="H253" s="178" t="s">
        <v>2616</v>
      </c>
    </row>
    <row r="254" spans="1:8" x14ac:dyDescent="0.3">
      <c r="A254" s="219"/>
      <c r="B254" s="169" t="s">
        <v>994</v>
      </c>
      <c r="C254" s="219"/>
      <c r="D254" s="169" t="s">
        <v>1087</v>
      </c>
      <c r="E254" s="209">
        <v>291.39</v>
      </c>
      <c r="F254" s="219"/>
      <c r="G254" s="219"/>
      <c r="H254" s="178" t="s">
        <v>2614</v>
      </c>
    </row>
    <row r="255" spans="1:8" x14ac:dyDescent="0.3">
      <c r="A255" s="219"/>
      <c r="B255" s="169" t="s">
        <v>994</v>
      </c>
      <c r="C255" s="219"/>
      <c r="D255" s="169" t="s">
        <v>1090</v>
      </c>
      <c r="E255" s="209">
        <v>77.5</v>
      </c>
      <c r="F255" s="219"/>
      <c r="G255" s="219"/>
      <c r="H255" s="178" t="s">
        <v>2607</v>
      </c>
    </row>
    <row r="256" spans="1:8" x14ac:dyDescent="0.3">
      <c r="A256" s="219"/>
      <c r="B256" s="169" t="s">
        <v>994</v>
      </c>
      <c r="C256" s="219"/>
      <c r="D256" s="169" t="s">
        <v>1093</v>
      </c>
      <c r="E256" s="209">
        <v>110.02</v>
      </c>
      <c r="F256" s="219"/>
      <c r="G256" s="219"/>
      <c r="H256" s="178" t="s">
        <v>2608</v>
      </c>
    </row>
    <row r="257" spans="1:8" x14ac:dyDescent="0.3">
      <c r="A257" s="219"/>
      <c r="B257" s="169" t="s">
        <v>994</v>
      </c>
      <c r="C257" s="219"/>
      <c r="D257" s="169" t="s">
        <v>1096</v>
      </c>
      <c r="E257" s="209">
        <v>75.349999999999994</v>
      </c>
      <c r="F257" s="219"/>
      <c r="G257" s="219"/>
      <c r="H257" s="178" t="s">
        <v>2609</v>
      </c>
    </row>
    <row r="258" spans="1:8" x14ac:dyDescent="0.3">
      <c r="A258" s="219"/>
      <c r="B258" s="169" t="s">
        <v>994</v>
      </c>
      <c r="C258" s="219"/>
      <c r="D258" s="169" t="s">
        <v>1099</v>
      </c>
      <c r="E258" s="209">
        <v>142.43</v>
      </c>
      <c r="F258" s="219"/>
      <c r="G258" s="219"/>
      <c r="H258" s="178" t="s">
        <v>2610</v>
      </c>
    </row>
    <row r="259" spans="1:8" x14ac:dyDescent="0.3">
      <c r="A259" s="219"/>
      <c r="B259" s="169" t="s">
        <v>994</v>
      </c>
      <c r="C259" s="219"/>
      <c r="D259" s="169" t="s">
        <v>1102</v>
      </c>
      <c r="E259" s="209">
        <v>84.86</v>
      </c>
      <c r="F259" s="219"/>
      <c r="G259" s="219"/>
      <c r="H259" s="178" t="s">
        <v>2611</v>
      </c>
    </row>
    <row r="260" spans="1:8" x14ac:dyDescent="0.3">
      <c r="A260" s="219"/>
      <c r="B260" s="169" t="s">
        <v>994</v>
      </c>
      <c r="C260" s="219"/>
      <c r="D260" s="169" t="s">
        <v>1105</v>
      </c>
      <c r="E260" s="209">
        <v>108.52</v>
      </c>
      <c r="F260" s="219"/>
      <c r="G260" s="219"/>
      <c r="H260" s="178" t="s">
        <v>2612</v>
      </c>
    </row>
    <row r="261" spans="1:8" x14ac:dyDescent="0.3">
      <c r="A261" s="219"/>
      <c r="B261" s="169" t="s">
        <v>994</v>
      </c>
      <c r="C261" s="219"/>
      <c r="D261" s="169" t="s">
        <v>1108</v>
      </c>
      <c r="E261" s="209">
        <v>229.87</v>
      </c>
      <c r="F261" s="219"/>
      <c r="G261" s="219"/>
      <c r="H261" s="178" t="s">
        <v>2615</v>
      </c>
    </row>
    <row r="262" spans="1:8" x14ac:dyDescent="0.3">
      <c r="A262" s="220"/>
      <c r="B262" s="169" t="s">
        <v>994</v>
      </c>
      <c r="C262" s="220"/>
      <c r="D262" s="169" t="s">
        <v>1111</v>
      </c>
      <c r="E262" s="209">
        <v>82.95</v>
      </c>
      <c r="F262" s="220"/>
      <c r="G262" s="220"/>
      <c r="H262" s="178" t="s">
        <v>2613</v>
      </c>
    </row>
    <row r="263" spans="1:8" x14ac:dyDescent="0.3">
      <c r="A263" s="242" t="s">
        <v>851</v>
      </c>
      <c r="B263" s="169" t="s">
        <v>994</v>
      </c>
      <c r="C263" s="242" t="s">
        <v>2405</v>
      </c>
      <c r="D263" s="169" t="s">
        <v>1168</v>
      </c>
      <c r="E263" s="209">
        <v>483.58</v>
      </c>
      <c r="F263" s="278">
        <v>45318</v>
      </c>
      <c r="G263" s="231" t="s">
        <v>2560</v>
      </c>
      <c r="H263" s="178" t="s">
        <v>2588</v>
      </c>
    </row>
    <row r="264" spans="1:8" x14ac:dyDescent="0.3">
      <c r="A264" s="219"/>
      <c r="B264" s="169" t="s">
        <v>994</v>
      </c>
      <c r="C264" s="219"/>
      <c r="D264" s="169" t="s">
        <v>1171</v>
      </c>
      <c r="E264" s="209">
        <v>171.38</v>
      </c>
      <c r="F264" s="219"/>
      <c r="G264" s="219"/>
      <c r="H264" s="178" t="s">
        <v>2591</v>
      </c>
    </row>
    <row r="265" spans="1:8" x14ac:dyDescent="0.3">
      <c r="A265" s="219"/>
      <c r="B265" s="169" t="s">
        <v>994</v>
      </c>
      <c r="C265" s="219"/>
      <c r="D265" s="169" t="s">
        <v>1174</v>
      </c>
      <c r="E265" s="209">
        <v>101.5</v>
      </c>
      <c r="F265" s="219"/>
      <c r="G265" s="219"/>
      <c r="H265" s="178" t="s">
        <v>2587</v>
      </c>
    </row>
    <row r="266" spans="1:8" x14ac:dyDescent="0.3">
      <c r="A266" s="219"/>
      <c r="B266" s="169" t="s">
        <v>994</v>
      </c>
      <c r="C266" s="219"/>
      <c r="D266" s="169" t="s">
        <v>1177</v>
      </c>
      <c r="E266" s="209">
        <v>97.83</v>
      </c>
      <c r="F266" s="219"/>
      <c r="G266" s="219"/>
      <c r="H266" s="178" t="s">
        <v>2586</v>
      </c>
    </row>
    <row r="267" spans="1:8" x14ac:dyDescent="0.3">
      <c r="A267" s="219"/>
      <c r="B267" s="169" t="s">
        <v>994</v>
      </c>
      <c r="C267" s="219"/>
      <c r="D267" s="169" t="s">
        <v>1180</v>
      </c>
      <c r="E267" s="209">
        <v>114.22</v>
      </c>
      <c r="F267" s="219"/>
      <c r="G267" s="219"/>
      <c r="H267" s="178" t="s">
        <v>2590</v>
      </c>
    </row>
    <row r="268" spans="1:8" x14ac:dyDescent="0.3">
      <c r="A268" s="219"/>
      <c r="B268" s="169" t="s">
        <v>994</v>
      </c>
      <c r="C268" s="219"/>
      <c r="D268" s="169" t="s">
        <v>1183</v>
      </c>
      <c r="E268" s="209">
        <v>69.64</v>
      </c>
      <c r="F268" s="219"/>
      <c r="G268" s="219"/>
      <c r="H268" s="178" t="s">
        <v>2595</v>
      </c>
    </row>
    <row r="269" spans="1:8" x14ac:dyDescent="0.3">
      <c r="A269" s="219"/>
      <c r="B269" s="169" t="s">
        <v>994</v>
      </c>
      <c r="C269" s="219"/>
      <c r="D269" s="169" t="s">
        <v>1186</v>
      </c>
      <c r="E269" s="209">
        <v>74.239999999999995</v>
      </c>
      <c r="F269" s="219"/>
      <c r="G269" s="219"/>
      <c r="H269" s="178" t="s">
        <v>2592</v>
      </c>
    </row>
    <row r="270" spans="1:8" x14ac:dyDescent="0.3">
      <c r="A270" s="219"/>
      <c r="B270" s="169" t="s">
        <v>994</v>
      </c>
      <c r="C270" s="219"/>
      <c r="D270" s="169" t="s">
        <v>1189</v>
      </c>
      <c r="E270" s="209">
        <v>121.71</v>
      </c>
      <c r="F270" s="219"/>
      <c r="G270" s="219"/>
      <c r="H270" s="178" t="s">
        <v>2589</v>
      </c>
    </row>
    <row r="271" spans="1:8" x14ac:dyDescent="0.3">
      <c r="A271" s="219"/>
      <c r="B271" s="169" t="s">
        <v>994</v>
      </c>
      <c r="C271" s="219"/>
      <c r="D271" s="169" t="s">
        <v>1192</v>
      </c>
      <c r="E271" s="209">
        <v>139.85</v>
      </c>
      <c r="F271" s="219"/>
      <c r="G271" s="219"/>
      <c r="H271" s="178" t="s">
        <v>2594</v>
      </c>
    </row>
    <row r="272" spans="1:8" x14ac:dyDescent="0.3">
      <c r="A272" s="220"/>
      <c r="B272" s="169" t="s">
        <v>994</v>
      </c>
      <c r="C272" s="220"/>
      <c r="D272" s="169" t="s">
        <v>1195</v>
      </c>
      <c r="E272" s="209">
        <v>154.80000000000001</v>
      </c>
      <c r="F272" s="220"/>
      <c r="G272" s="220"/>
      <c r="H272" s="178" t="s">
        <v>2593</v>
      </c>
    </row>
    <row r="273" spans="1:8" x14ac:dyDescent="0.3">
      <c r="A273" s="242" t="s">
        <v>852</v>
      </c>
      <c r="B273" s="169" t="s">
        <v>994</v>
      </c>
      <c r="C273" s="242" t="s">
        <v>2406</v>
      </c>
      <c r="D273" s="169" t="s">
        <v>1252</v>
      </c>
      <c r="E273" s="209">
        <v>133.1</v>
      </c>
      <c r="F273" s="278">
        <v>45319</v>
      </c>
      <c r="G273" s="231" t="s">
        <v>2556</v>
      </c>
      <c r="H273" s="178" t="s">
        <v>2617</v>
      </c>
    </row>
    <row r="274" spans="1:8" x14ac:dyDescent="0.3">
      <c r="A274" s="219"/>
      <c r="B274" s="169" t="s">
        <v>994</v>
      </c>
      <c r="C274" s="219"/>
      <c r="D274" s="169" t="s">
        <v>1255</v>
      </c>
      <c r="E274" s="209">
        <v>68.540000000000006</v>
      </c>
      <c r="F274" s="219"/>
      <c r="G274" s="219"/>
      <c r="H274" s="178" t="s">
        <v>2618</v>
      </c>
    </row>
    <row r="275" spans="1:8" x14ac:dyDescent="0.3">
      <c r="A275" s="219"/>
      <c r="B275" s="169" t="s">
        <v>994</v>
      </c>
      <c r="C275" s="219"/>
      <c r="D275" s="169" t="s">
        <v>1258</v>
      </c>
      <c r="E275" s="209">
        <v>190.26</v>
      </c>
      <c r="F275" s="219"/>
      <c r="G275" s="219"/>
      <c r="H275" s="178" t="s">
        <v>2619</v>
      </c>
    </row>
    <row r="276" spans="1:8" x14ac:dyDescent="0.3">
      <c r="A276" s="219"/>
      <c r="B276" s="169" t="s">
        <v>994</v>
      </c>
      <c r="C276" s="219"/>
      <c r="D276" s="169" t="s">
        <v>1261</v>
      </c>
      <c r="E276" s="209">
        <v>103.04</v>
      </c>
      <c r="F276" s="219"/>
      <c r="G276" s="219"/>
      <c r="H276" s="178" t="s">
        <v>2620</v>
      </c>
    </row>
    <row r="277" spans="1:8" x14ac:dyDescent="0.3">
      <c r="A277" s="219"/>
      <c r="B277" s="169" t="s">
        <v>994</v>
      </c>
      <c r="C277" s="219"/>
      <c r="D277" s="169" t="s">
        <v>1264</v>
      </c>
      <c r="E277" s="209">
        <v>100.15</v>
      </c>
      <c r="F277" s="219"/>
      <c r="G277" s="219"/>
      <c r="H277" s="178" t="s">
        <v>2621</v>
      </c>
    </row>
    <row r="278" spans="1:8" x14ac:dyDescent="0.3">
      <c r="A278" s="219"/>
      <c r="B278" s="169" t="s">
        <v>994</v>
      </c>
      <c r="C278" s="219"/>
      <c r="D278" s="169" t="s">
        <v>1267</v>
      </c>
      <c r="E278" s="209">
        <v>83.2</v>
      </c>
      <c r="F278" s="219"/>
      <c r="G278" s="219"/>
      <c r="H278" s="178" t="s">
        <v>2622</v>
      </c>
    </row>
    <row r="279" spans="1:8" x14ac:dyDescent="0.3">
      <c r="A279" s="219"/>
      <c r="B279" s="169" t="s">
        <v>994</v>
      </c>
      <c r="C279" s="219"/>
      <c r="D279" s="169" t="s">
        <v>1270</v>
      </c>
      <c r="E279" s="209">
        <v>164.16</v>
      </c>
      <c r="F279" s="219"/>
      <c r="G279" s="219"/>
      <c r="H279" s="178" t="s">
        <v>2623</v>
      </c>
    </row>
    <row r="280" spans="1:8" x14ac:dyDescent="0.3">
      <c r="A280" s="219"/>
      <c r="B280" s="169" t="s">
        <v>994</v>
      </c>
      <c r="C280" s="219"/>
      <c r="D280" s="169" t="s">
        <v>1273</v>
      </c>
      <c r="E280" s="209">
        <v>105.82</v>
      </c>
      <c r="F280" s="219"/>
      <c r="G280" s="219"/>
      <c r="H280" s="178" t="s">
        <v>2624</v>
      </c>
    </row>
    <row r="281" spans="1:8" x14ac:dyDescent="0.3">
      <c r="A281" s="219"/>
      <c r="B281" s="169" t="s">
        <v>994</v>
      </c>
      <c r="C281" s="219"/>
      <c r="D281" s="169" t="s">
        <v>1276</v>
      </c>
      <c r="E281" s="209">
        <v>183.97</v>
      </c>
      <c r="F281" s="219"/>
      <c r="G281" s="219"/>
      <c r="H281" s="178" t="s">
        <v>2625</v>
      </c>
    </row>
    <row r="282" spans="1:8" x14ac:dyDescent="0.3">
      <c r="A282" s="220"/>
      <c r="B282" s="169" t="s">
        <v>994</v>
      </c>
      <c r="C282" s="220"/>
      <c r="D282" s="169" t="s">
        <v>1279</v>
      </c>
      <c r="E282" s="209">
        <v>411.92</v>
      </c>
      <c r="F282" s="220"/>
      <c r="G282" s="220"/>
      <c r="H282" s="178" t="s">
        <v>2626</v>
      </c>
    </row>
    <row r="283" spans="1:8" x14ac:dyDescent="0.3">
      <c r="A283" s="242" t="s">
        <v>853</v>
      </c>
      <c r="B283" s="169" t="s">
        <v>994</v>
      </c>
      <c r="C283" s="242" t="s">
        <v>2413</v>
      </c>
      <c r="D283" s="169" t="s">
        <v>1336</v>
      </c>
      <c r="E283" s="209">
        <v>442.73</v>
      </c>
      <c r="F283" s="278">
        <v>45320</v>
      </c>
      <c r="G283" s="231" t="s">
        <v>2639</v>
      </c>
      <c r="H283" s="178" t="s">
        <v>2636</v>
      </c>
    </row>
    <row r="284" spans="1:8" x14ac:dyDescent="0.3">
      <c r="A284" s="219"/>
      <c r="B284" s="169" t="s">
        <v>994</v>
      </c>
      <c r="C284" s="219"/>
      <c r="D284" s="169" t="s">
        <v>1339</v>
      </c>
      <c r="E284" s="209">
        <v>233.51</v>
      </c>
      <c r="F284" s="219"/>
      <c r="G284" s="219"/>
      <c r="H284" s="178" t="s">
        <v>2631</v>
      </c>
    </row>
    <row r="285" spans="1:8" x14ac:dyDescent="0.3">
      <c r="A285" s="219"/>
      <c r="B285" s="169" t="s">
        <v>994</v>
      </c>
      <c r="C285" s="219"/>
      <c r="D285" s="169" t="s">
        <v>1342</v>
      </c>
      <c r="E285" s="209">
        <v>88.42</v>
      </c>
      <c r="F285" s="219"/>
      <c r="G285" s="219"/>
      <c r="H285" s="178" t="s">
        <v>2633</v>
      </c>
    </row>
    <row r="286" spans="1:8" x14ac:dyDescent="0.3">
      <c r="A286" s="219"/>
      <c r="B286" s="169" t="s">
        <v>994</v>
      </c>
      <c r="C286" s="219"/>
      <c r="D286" s="169" t="s">
        <v>1345</v>
      </c>
      <c r="E286" s="209">
        <v>77.78</v>
      </c>
      <c r="F286" s="219"/>
      <c r="G286" s="219"/>
      <c r="H286" s="178" t="s">
        <v>2629</v>
      </c>
    </row>
    <row r="287" spans="1:8" x14ac:dyDescent="0.3">
      <c r="A287" s="219"/>
      <c r="B287" s="169" t="s">
        <v>994</v>
      </c>
      <c r="C287" s="219"/>
      <c r="D287" s="169" t="s">
        <v>1348</v>
      </c>
      <c r="E287" s="209">
        <v>99.35</v>
      </c>
      <c r="F287" s="219"/>
      <c r="G287" s="219"/>
      <c r="H287" s="178" t="s">
        <v>2627</v>
      </c>
    </row>
    <row r="288" spans="1:8" x14ac:dyDescent="0.3">
      <c r="A288" s="219"/>
      <c r="B288" s="169" t="s">
        <v>994</v>
      </c>
      <c r="C288" s="219"/>
      <c r="D288" s="169" t="s">
        <v>1351</v>
      </c>
      <c r="E288" s="209">
        <v>75.069999999999993</v>
      </c>
      <c r="F288" s="219"/>
      <c r="G288" s="219"/>
      <c r="H288" s="178" t="s">
        <v>2628</v>
      </c>
    </row>
    <row r="289" spans="1:8" x14ac:dyDescent="0.3">
      <c r="A289" s="219"/>
      <c r="B289" s="169" t="s">
        <v>994</v>
      </c>
      <c r="C289" s="219"/>
      <c r="D289" s="169" t="s">
        <v>1354</v>
      </c>
      <c r="E289" s="209">
        <v>125.02</v>
      </c>
      <c r="F289" s="219"/>
      <c r="G289" s="219"/>
      <c r="H289" s="178" t="s">
        <v>2634</v>
      </c>
    </row>
    <row r="290" spans="1:8" x14ac:dyDescent="0.3">
      <c r="A290" s="219"/>
      <c r="B290" s="169" t="s">
        <v>994</v>
      </c>
      <c r="C290" s="219"/>
      <c r="D290" s="169" t="s">
        <v>1357</v>
      </c>
      <c r="E290" s="209">
        <v>113.7</v>
      </c>
      <c r="F290" s="219"/>
      <c r="G290" s="219"/>
      <c r="H290" s="178" t="s">
        <v>2632</v>
      </c>
    </row>
    <row r="291" spans="1:8" x14ac:dyDescent="0.3">
      <c r="A291" s="219"/>
      <c r="B291" s="169" t="s">
        <v>994</v>
      </c>
      <c r="C291" s="219"/>
      <c r="D291" s="169" t="s">
        <v>1360</v>
      </c>
      <c r="E291" s="209">
        <v>185.02</v>
      </c>
      <c r="F291" s="219"/>
      <c r="G291" s="219"/>
      <c r="H291" s="178" t="s">
        <v>2630</v>
      </c>
    </row>
    <row r="292" spans="1:8" x14ac:dyDescent="0.3">
      <c r="A292" s="220"/>
      <c r="B292" s="169" t="s">
        <v>994</v>
      </c>
      <c r="C292" s="220"/>
      <c r="D292" s="169" t="s">
        <v>1363</v>
      </c>
      <c r="E292" s="209">
        <v>160.12</v>
      </c>
      <c r="F292" s="220"/>
      <c r="G292" s="220"/>
      <c r="H292" s="178" t="s">
        <v>2635</v>
      </c>
    </row>
    <row r="293" spans="1:8" x14ac:dyDescent="0.3">
      <c r="A293" s="242" t="s">
        <v>854</v>
      </c>
      <c r="B293" s="169" t="s">
        <v>994</v>
      </c>
      <c r="C293" s="242" t="s">
        <v>2414</v>
      </c>
      <c r="D293" s="169" t="s">
        <v>1420</v>
      </c>
      <c r="E293" s="209">
        <v>220.45</v>
      </c>
      <c r="F293" s="278">
        <v>45320</v>
      </c>
      <c r="G293" s="231" t="s">
        <v>2556</v>
      </c>
      <c r="H293" s="178" t="s">
        <v>2638</v>
      </c>
    </row>
    <row r="294" spans="1:8" x14ac:dyDescent="0.3">
      <c r="A294" s="219"/>
      <c r="B294" s="169" t="s">
        <v>994</v>
      </c>
      <c r="C294" s="219"/>
      <c r="D294" s="169" t="s">
        <v>1423</v>
      </c>
      <c r="E294" s="209">
        <v>183.54</v>
      </c>
      <c r="F294" s="219"/>
      <c r="G294" s="219"/>
      <c r="H294" s="178" t="s">
        <v>2637</v>
      </c>
    </row>
    <row r="295" spans="1:8" x14ac:dyDescent="0.3">
      <c r="A295" s="219"/>
      <c r="B295" s="169" t="s">
        <v>994</v>
      </c>
      <c r="C295" s="219"/>
      <c r="D295" s="169" t="s">
        <v>1426</v>
      </c>
      <c r="E295" s="209">
        <v>108.83</v>
      </c>
      <c r="F295" s="219"/>
      <c r="G295" s="219"/>
      <c r="H295" s="178" t="s">
        <v>2640</v>
      </c>
    </row>
    <row r="296" spans="1:8" x14ac:dyDescent="0.3">
      <c r="A296" s="219"/>
      <c r="B296" s="169" t="s">
        <v>994</v>
      </c>
      <c r="C296" s="219"/>
      <c r="D296" s="169" t="s">
        <v>1429</v>
      </c>
      <c r="E296" s="209">
        <v>69.55</v>
      </c>
      <c r="F296" s="219"/>
      <c r="G296" s="219"/>
      <c r="H296" s="178" t="s">
        <v>2641</v>
      </c>
    </row>
    <row r="297" spans="1:8" x14ac:dyDescent="0.3">
      <c r="A297" s="219"/>
      <c r="B297" s="169" t="s">
        <v>994</v>
      </c>
      <c r="C297" s="219"/>
      <c r="D297" s="169" t="s">
        <v>1432</v>
      </c>
      <c r="E297" s="209">
        <v>75.12</v>
      </c>
      <c r="F297" s="219"/>
      <c r="G297" s="219"/>
      <c r="H297" s="178" t="s">
        <v>2642</v>
      </c>
    </row>
    <row r="298" spans="1:8" x14ac:dyDescent="0.3">
      <c r="A298" s="219"/>
      <c r="B298" s="169" t="s">
        <v>994</v>
      </c>
      <c r="C298" s="219"/>
      <c r="D298" s="169" t="s">
        <v>1435</v>
      </c>
      <c r="E298" s="209">
        <v>84.17</v>
      </c>
      <c r="F298" s="219"/>
      <c r="G298" s="219"/>
      <c r="H298" s="178" t="s">
        <v>2643</v>
      </c>
    </row>
    <row r="299" spans="1:8" x14ac:dyDescent="0.3">
      <c r="A299" s="219"/>
      <c r="B299" s="169" t="s">
        <v>994</v>
      </c>
      <c r="C299" s="219"/>
      <c r="D299" s="169" t="s">
        <v>1438</v>
      </c>
      <c r="E299" s="209">
        <v>125.48</v>
      </c>
      <c r="F299" s="219"/>
      <c r="G299" s="219"/>
      <c r="H299" s="178" t="s">
        <v>2644</v>
      </c>
    </row>
    <row r="300" spans="1:8" x14ac:dyDescent="0.3">
      <c r="A300" s="219"/>
      <c r="B300" s="169" t="s">
        <v>994</v>
      </c>
      <c r="C300" s="219"/>
      <c r="D300" s="169" t="s">
        <v>1441</v>
      </c>
      <c r="E300" s="209">
        <v>104.11</v>
      </c>
      <c r="F300" s="219"/>
      <c r="G300" s="219"/>
      <c r="H300" s="178" t="s">
        <v>2645</v>
      </c>
    </row>
    <row r="301" spans="1:8" x14ac:dyDescent="0.3">
      <c r="A301" s="219"/>
      <c r="B301" s="169" t="s">
        <v>994</v>
      </c>
      <c r="C301" s="219"/>
      <c r="D301" s="169" t="s">
        <v>1444</v>
      </c>
      <c r="E301" s="209">
        <v>325.22000000000003</v>
      </c>
      <c r="F301" s="219"/>
      <c r="G301" s="219"/>
      <c r="H301" s="178" t="s">
        <v>2647</v>
      </c>
    </row>
    <row r="302" spans="1:8" x14ac:dyDescent="0.3">
      <c r="A302" s="220"/>
      <c r="B302" s="169" t="s">
        <v>994</v>
      </c>
      <c r="C302" s="220"/>
      <c r="D302" s="169" t="s">
        <v>1447</v>
      </c>
      <c r="E302" s="209">
        <v>173.92</v>
      </c>
      <c r="F302" s="220"/>
      <c r="G302" s="220"/>
      <c r="H302" s="178" t="s">
        <v>2646</v>
      </c>
    </row>
    <row r="303" spans="1:8" x14ac:dyDescent="0.3">
      <c r="A303" s="231" t="s">
        <v>2470</v>
      </c>
      <c r="B303" s="169" t="s">
        <v>1503</v>
      </c>
      <c r="C303" s="229" t="s">
        <v>2407</v>
      </c>
      <c r="D303" s="169" t="s">
        <v>1515</v>
      </c>
      <c r="E303" s="209">
        <v>115.27</v>
      </c>
      <c r="F303" s="281">
        <v>45322</v>
      </c>
      <c r="G303" s="228" t="s">
        <v>2652</v>
      </c>
      <c r="H303" s="178" t="s">
        <v>2648</v>
      </c>
    </row>
    <row r="304" spans="1:8" x14ac:dyDescent="0.3">
      <c r="A304" s="219"/>
      <c r="B304" s="169" t="s">
        <v>1503</v>
      </c>
      <c r="C304" s="219"/>
      <c r="D304" s="169" t="s">
        <v>1518</v>
      </c>
      <c r="E304" s="209">
        <v>137.44</v>
      </c>
      <c r="F304" s="219"/>
      <c r="G304" s="219"/>
      <c r="H304" s="178" t="s">
        <v>2650</v>
      </c>
    </row>
    <row r="305" spans="1:8" x14ac:dyDescent="0.3">
      <c r="A305" s="219"/>
      <c r="B305" s="169" t="s">
        <v>1503</v>
      </c>
      <c r="C305" s="219"/>
      <c r="D305" s="169" t="s">
        <v>1524</v>
      </c>
      <c r="E305" s="209">
        <v>198.63</v>
      </c>
      <c r="F305" s="219"/>
      <c r="G305" s="219"/>
      <c r="H305" s="178" t="s">
        <v>2653</v>
      </c>
    </row>
    <row r="306" spans="1:8" x14ac:dyDescent="0.3">
      <c r="A306" s="219"/>
      <c r="B306" s="169" t="s">
        <v>1503</v>
      </c>
      <c r="C306" s="219"/>
      <c r="D306" s="169" t="s">
        <v>1527</v>
      </c>
      <c r="E306" s="209">
        <v>214.15</v>
      </c>
      <c r="F306" s="219"/>
      <c r="G306" s="219"/>
      <c r="H306" s="178" t="s">
        <v>2655</v>
      </c>
    </row>
    <row r="307" spans="1:8" x14ac:dyDescent="0.3">
      <c r="A307" s="219"/>
      <c r="B307" s="169" t="s">
        <v>1503</v>
      </c>
      <c r="C307" s="219"/>
      <c r="D307" s="169" t="s">
        <v>1530</v>
      </c>
      <c r="E307" s="209">
        <v>140.41999999999999</v>
      </c>
      <c r="F307" s="219"/>
      <c r="G307" s="219"/>
      <c r="H307" s="178" t="s">
        <v>2657</v>
      </c>
    </row>
    <row r="308" spans="1:8" x14ac:dyDescent="0.3">
      <c r="A308" s="219"/>
      <c r="B308" s="169" t="s">
        <v>1503</v>
      </c>
      <c r="C308" s="219"/>
      <c r="D308" s="169" t="s">
        <v>1533</v>
      </c>
      <c r="E308" s="209">
        <v>158.80000000000001</v>
      </c>
      <c r="F308" s="219"/>
      <c r="G308" s="219"/>
      <c r="H308" s="178" t="s">
        <v>2659</v>
      </c>
    </row>
    <row r="309" spans="1:8" x14ac:dyDescent="0.3">
      <c r="A309" s="220"/>
      <c r="B309" s="169" t="s">
        <v>1503</v>
      </c>
      <c r="C309" s="220"/>
      <c r="D309" s="169" t="s">
        <v>1539</v>
      </c>
      <c r="E309" s="209">
        <v>228.11</v>
      </c>
      <c r="F309" s="220"/>
      <c r="G309" s="220"/>
      <c r="H309" s="178" t="s">
        <v>2661</v>
      </c>
    </row>
    <row r="310" spans="1:8" x14ac:dyDescent="0.3">
      <c r="A310" s="231" t="s">
        <v>2471</v>
      </c>
      <c r="B310" s="169" t="s">
        <v>1503</v>
      </c>
      <c r="C310" s="229" t="s">
        <v>2408</v>
      </c>
      <c r="D310" s="169" t="s">
        <v>1581</v>
      </c>
      <c r="E310" s="209">
        <v>199.93</v>
      </c>
      <c r="F310" s="281">
        <v>45322</v>
      </c>
      <c r="G310" s="228" t="s">
        <v>2678</v>
      </c>
      <c r="H310" s="178" t="s">
        <v>2663</v>
      </c>
    </row>
    <row r="311" spans="1:8" x14ac:dyDescent="0.3">
      <c r="A311" s="219"/>
      <c r="B311" s="169" t="s">
        <v>1503</v>
      </c>
      <c r="C311" s="219"/>
      <c r="D311" s="169" t="s">
        <v>1584</v>
      </c>
      <c r="E311" s="209">
        <v>162.53</v>
      </c>
      <c r="F311" s="219"/>
      <c r="G311" s="219"/>
      <c r="H311" s="178" t="s">
        <v>2665</v>
      </c>
    </row>
    <row r="312" spans="1:8" x14ac:dyDescent="0.3">
      <c r="A312" s="219"/>
      <c r="B312" s="169" t="s">
        <v>1503</v>
      </c>
      <c r="C312" s="219"/>
      <c r="D312" s="169" t="s">
        <v>1587</v>
      </c>
      <c r="E312" s="209">
        <v>167.57</v>
      </c>
      <c r="F312" s="219"/>
      <c r="G312" s="219"/>
      <c r="H312" s="178" t="s">
        <v>2667</v>
      </c>
    </row>
    <row r="313" spans="1:8" x14ac:dyDescent="0.3">
      <c r="A313" s="219"/>
      <c r="B313" s="169" t="s">
        <v>1503</v>
      </c>
      <c r="C313" s="219"/>
      <c r="D313" s="169" t="s">
        <v>1590</v>
      </c>
      <c r="E313" s="209">
        <v>138.74</v>
      </c>
      <c r="F313" s="219"/>
      <c r="G313" s="219"/>
      <c r="H313" s="178" t="s">
        <v>2669</v>
      </c>
    </row>
    <row r="314" spans="1:8" x14ac:dyDescent="0.3">
      <c r="A314" s="219"/>
      <c r="B314" s="169" t="s">
        <v>1503</v>
      </c>
      <c r="C314" s="219"/>
      <c r="D314" s="169" t="s">
        <v>1593</v>
      </c>
      <c r="E314" s="209">
        <v>121.66</v>
      </c>
      <c r="F314" s="219"/>
      <c r="G314" s="219"/>
      <c r="H314" s="178" t="s">
        <v>2671</v>
      </c>
    </row>
    <row r="315" spans="1:8" x14ac:dyDescent="0.3">
      <c r="A315" s="219"/>
      <c r="B315" s="169" t="s">
        <v>1503</v>
      </c>
      <c r="C315" s="219"/>
      <c r="D315" s="169" t="s">
        <v>1596</v>
      </c>
      <c r="E315" s="209">
        <v>246.57</v>
      </c>
      <c r="F315" s="219"/>
      <c r="G315" s="219"/>
      <c r="H315" s="178" t="s">
        <v>2673</v>
      </c>
    </row>
    <row r="316" spans="1:8" x14ac:dyDescent="0.3">
      <c r="A316" s="220"/>
      <c r="B316" s="169" t="s">
        <v>1503</v>
      </c>
      <c r="C316" s="220"/>
      <c r="D316" s="169" t="s">
        <v>1602</v>
      </c>
      <c r="E316" s="209">
        <v>152</v>
      </c>
      <c r="F316" s="220"/>
      <c r="G316" s="220"/>
      <c r="H316" s="178" t="s">
        <v>2675</v>
      </c>
    </row>
    <row r="317" spans="1:8" ht="14.55" customHeight="1" x14ac:dyDescent="0.3">
      <c r="A317" s="231">
        <v>39</v>
      </c>
      <c r="B317" s="169" t="s">
        <v>1503</v>
      </c>
      <c r="C317" s="228" t="s">
        <v>2486</v>
      </c>
      <c r="D317" s="169" t="s">
        <v>1515</v>
      </c>
      <c r="E317" s="209">
        <v>115.27</v>
      </c>
      <c r="F317" s="281">
        <v>45322</v>
      </c>
      <c r="G317" s="228" t="s">
        <v>2652</v>
      </c>
      <c r="H317" s="178" t="s">
        <v>2649</v>
      </c>
    </row>
    <row r="318" spans="1:8" x14ac:dyDescent="0.3">
      <c r="A318" s="219"/>
      <c r="B318" s="169" t="s">
        <v>1503</v>
      </c>
      <c r="C318" s="219"/>
      <c r="D318" s="169" t="s">
        <v>1518</v>
      </c>
      <c r="E318" s="209">
        <v>137.44</v>
      </c>
      <c r="F318" s="219"/>
      <c r="G318" s="219"/>
      <c r="H318" s="178" t="s">
        <v>2651</v>
      </c>
    </row>
    <row r="319" spans="1:8" x14ac:dyDescent="0.3">
      <c r="A319" s="219"/>
      <c r="B319" s="169" t="s">
        <v>1503</v>
      </c>
      <c r="C319" s="219"/>
      <c r="D319" s="169" t="s">
        <v>1524</v>
      </c>
      <c r="E319" s="209">
        <v>198.63</v>
      </c>
      <c r="F319" s="219"/>
      <c r="G319" s="219"/>
      <c r="H319" s="178" t="s">
        <v>2654</v>
      </c>
    </row>
    <row r="320" spans="1:8" x14ac:dyDescent="0.3">
      <c r="A320" s="219"/>
      <c r="B320" s="169" t="s">
        <v>1503</v>
      </c>
      <c r="C320" s="219"/>
      <c r="D320" s="169" t="s">
        <v>1527</v>
      </c>
      <c r="E320" s="209">
        <v>214.15</v>
      </c>
      <c r="F320" s="219"/>
      <c r="G320" s="219"/>
      <c r="H320" s="178" t="s">
        <v>2656</v>
      </c>
    </row>
    <row r="321" spans="1:8" x14ac:dyDescent="0.3">
      <c r="A321" s="219"/>
      <c r="B321" s="169" t="s">
        <v>1503</v>
      </c>
      <c r="C321" s="219"/>
      <c r="D321" s="169" t="s">
        <v>1530</v>
      </c>
      <c r="E321" s="209">
        <v>140.41999999999999</v>
      </c>
      <c r="F321" s="219"/>
      <c r="G321" s="219"/>
      <c r="H321" s="178" t="s">
        <v>2658</v>
      </c>
    </row>
    <row r="322" spans="1:8" x14ac:dyDescent="0.3">
      <c r="A322" s="219"/>
      <c r="B322" s="169" t="s">
        <v>1503</v>
      </c>
      <c r="C322" s="219"/>
      <c r="D322" s="169" t="s">
        <v>1533</v>
      </c>
      <c r="E322" s="209">
        <v>158.80000000000001</v>
      </c>
      <c r="F322" s="219"/>
      <c r="G322" s="219"/>
      <c r="H322" s="178" t="s">
        <v>2660</v>
      </c>
    </row>
    <row r="323" spans="1:8" x14ac:dyDescent="0.3">
      <c r="A323" s="219"/>
      <c r="B323" s="169" t="s">
        <v>1503</v>
      </c>
      <c r="C323" s="219"/>
      <c r="D323" s="169" t="s">
        <v>1539</v>
      </c>
      <c r="E323" s="209">
        <v>228.11</v>
      </c>
      <c r="F323" s="220"/>
      <c r="G323" s="220"/>
      <c r="H323" s="178" t="s">
        <v>2662</v>
      </c>
    </row>
    <row r="324" spans="1:8" x14ac:dyDescent="0.3">
      <c r="A324" s="219"/>
      <c r="B324" s="169" t="s">
        <v>1503</v>
      </c>
      <c r="C324" s="219"/>
      <c r="D324" s="169" t="s">
        <v>1581</v>
      </c>
      <c r="E324" s="209">
        <v>199.93</v>
      </c>
      <c r="F324" s="228" t="s">
        <v>2677</v>
      </c>
      <c r="G324" s="228" t="s">
        <v>2678</v>
      </c>
      <c r="H324" s="178" t="s">
        <v>2664</v>
      </c>
    </row>
    <row r="325" spans="1:8" x14ac:dyDescent="0.3">
      <c r="A325" s="219"/>
      <c r="B325" s="169" t="s">
        <v>1503</v>
      </c>
      <c r="C325" s="219"/>
      <c r="D325" s="169" t="s">
        <v>1584</v>
      </c>
      <c r="E325" s="209">
        <v>162.53</v>
      </c>
      <c r="F325" s="219"/>
      <c r="G325" s="219"/>
      <c r="H325" s="178" t="s">
        <v>2666</v>
      </c>
    </row>
    <row r="326" spans="1:8" x14ac:dyDescent="0.3">
      <c r="A326" s="219"/>
      <c r="B326" s="169" t="s">
        <v>1503</v>
      </c>
      <c r="C326" s="219"/>
      <c r="D326" s="169" t="s">
        <v>1587</v>
      </c>
      <c r="E326" s="209">
        <v>167.57</v>
      </c>
      <c r="F326" s="219"/>
      <c r="G326" s="219"/>
      <c r="H326" s="178" t="s">
        <v>2668</v>
      </c>
    </row>
    <row r="327" spans="1:8" x14ac:dyDescent="0.3">
      <c r="A327" s="219"/>
      <c r="B327" s="169" t="s">
        <v>1503</v>
      </c>
      <c r="C327" s="219"/>
      <c r="D327" s="169" t="s">
        <v>1590</v>
      </c>
      <c r="E327" s="209">
        <v>138.74</v>
      </c>
      <c r="F327" s="219"/>
      <c r="G327" s="219"/>
      <c r="H327" s="178" t="s">
        <v>2670</v>
      </c>
    </row>
    <row r="328" spans="1:8" x14ac:dyDescent="0.3">
      <c r="A328" s="219"/>
      <c r="B328" s="169" t="s">
        <v>1503</v>
      </c>
      <c r="C328" s="219"/>
      <c r="D328" s="169" t="s">
        <v>1593</v>
      </c>
      <c r="E328" s="209">
        <v>121.66</v>
      </c>
      <c r="F328" s="219"/>
      <c r="G328" s="219"/>
      <c r="H328" s="178" t="s">
        <v>2672</v>
      </c>
    </row>
    <row r="329" spans="1:8" x14ac:dyDescent="0.3">
      <c r="A329" s="219"/>
      <c r="B329" s="169" t="s">
        <v>1503</v>
      </c>
      <c r="C329" s="219"/>
      <c r="D329" s="169" t="s">
        <v>1596</v>
      </c>
      <c r="E329" s="209">
        <v>246.57</v>
      </c>
      <c r="F329" s="219"/>
      <c r="G329" s="219"/>
      <c r="H329" s="178" t="s">
        <v>2674</v>
      </c>
    </row>
    <row r="330" spans="1:8" x14ac:dyDescent="0.3">
      <c r="A330" s="220"/>
      <c r="B330" s="169" t="s">
        <v>1503</v>
      </c>
      <c r="C330" s="220"/>
      <c r="D330" s="169" t="s">
        <v>1602</v>
      </c>
      <c r="E330" s="209">
        <v>152</v>
      </c>
      <c r="F330" s="220"/>
      <c r="G330" s="220"/>
      <c r="H330" s="178" t="s">
        <v>2676</v>
      </c>
    </row>
    <row r="331" spans="1:8" x14ac:dyDescent="0.3">
      <c r="A331" s="231" t="s">
        <v>2472</v>
      </c>
      <c r="B331" s="169" t="s">
        <v>1503</v>
      </c>
      <c r="C331" s="230" t="s">
        <v>2409</v>
      </c>
      <c r="D331" s="169" t="s">
        <v>1636</v>
      </c>
      <c r="E331" s="209">
        <v>218.19</v>
      </c>
      <c r="F331" s="282">
        <v>45323</v>
      </c>
      <c r="G331" s="239" t="s">
        <v>2687</v>
      </c>
      <c r="H331" s="178" t="s">
        <v>2680</v>
      </c>
    </row>
    <row r="332" spans="1:8" x14ac:dyDescent="0.3">
      <c r="A332" s="219"/>
      <c r="B332" s="169" t="s">
        <v>1503</v>
      </c>
      <c r="C332" s="219"/>
      <c r="D332" s="169" t="s">
        <v>1639</v>
      </c>
      <c r="E332" s="209">
        <v>152.07</v>
      </c>
      <c r="F332" s="219"/>
      <c r="G332" s="219"/>
      <c r="H332" s="178" t="s">
        <v>2682</v>
      </c>
    </row>
    <row r="333" spans="1:8" x14ac:dyDescent="0.3">
      <c r="A333" s="219"/>
      <c r="B333" s="169" t="s">
        <v>1503</v>
      </c>
      <c r="C333" s="219"/>
      <c r="D333" s="169" t="s">
        <v>1642</v>
      </c>
      <c r="E333" s="209">
        <v>130.56</v>
      </c>
      <c r="F333" s="219"/>
      <c r="G333" s="219"/>
      <c r="H333" s="178" t="s">
        <v>2684</v>
      </c>
    </row>
    <row r="334" spans="1:8" x14ac:dyDescent="0.3">
      <c r="A334" s="219"/>
      <c r="B334" s="169" t="s">
        <v>1503</v>
      </c>
      <c r="C334" s="219"/>
      <c r="D334" s="169" t="s">
        <v>1645</v>
      </c>
      <c r="E334" s="209">
        <v>202.72</v>
      </c>
      <c r="F334" s="219"/>
      <c r="G334" s="219"/>
      <c r="H334" s="178" t="s">
        <v>2686</v>
      </c>
    </row>
    <row r="335" spans="1:8" x14ac:dyDescent="0.3">
      <c r="A335" s="219"/>
      <c r="B335" s="169" t="s">
        <v>1503</v>
      </c>
      <c r="C335" s="219"/>
      <c r="D335" s="169" t="s">
        <v>1648</v>
      </c>
      <c r="E335" s="209">
        <v>189.74</v>
      </c>
      <c r="F335" s="219"/>
      <c r="G335" s="219"/>
      <c r="H335" s="178" t="s">
        <v>2688</v>
      </c>
    </row>
    <row r="336" spans="1:8" x14ac:dyDescent="0.3">
      <c r="A336" s="219"/>
      <c r="B336" s="169" t="s">
        <v>1503</v>
      </c>
      <c r="C336" s="219"/>
      <c r="D336" s="169" t="s">
        <v>1651</v>
      </c>
      <c r="E336" s="209">
        <v>159.75</v>
      </c>
      <c r="F336" s="219"/>
      <c r="G336" s="219"/>
      <c r="H336" s="178" t="s">
        <v>2690</v>
      </c>
    </row>
    <row r="337" spans="1:8" x14ac:dyDescent="0.3">
      <c r="A337" s="220"/>
      <c r="B337" s="169" t="s">
        <v>1503</v>
      </c>
      <c r="C337" s="220"/>
      <c r="D337" s="169" t="s">
        <v>1654</v>
      </c>
      <c r="E337" s="209">
        <v>163.57</v>
      </c>
      <c r="F337" s="220"/>
      <c r="G337" s="220"/>
      <c r="H337" s="178" t="s">
        <v>2692</v>
      </c>
    </row>
    <row r="338" spans="1:8" x14ac:dyDescent="0.3">
      <c r="A338" s="231" t="s">
        <v>2473</v>
      </c>
      <c r="B338" s="169" t="s">
        <v>1503</v>
      </c>
      <c r="C338" s="230" t="s">
        <v>2410</v>
      </c>
      <c r="D338" s="169" t="s">
        <v>1690</v>
      </c>
      <c r="E338" s="209">
        <v>170.87</v>
      </c>
      <c r="F338" s="282">
        <v>45323</v>
      </c>
      <c r="G338" s="239" t="s">
        <v>2678</v>
      </c>
      <c r="H338" s="178" t="s">
        <v>2696</v>
      </c>
    </row>
    <row r="339" spans="1:8" x14ac:dyDescent="0.3">
      <c r="A339" s="219"/>
      <c r="B339" s="169" t="s">
        <v>1503</v>
      </c>
      <c r="C339" s="219"/>
      <c r="D339" s="169" t="s">
        <v>1693</v>
      </c>
      <c r="E339" s="209">
        <v>212.82</v>
      </c>
      <c r="F339" s="219"/>
      <c r="G339" s="219"/>
      <c r="H339" s="178" t="s">
        <v>2694</v>
      </c>
    </row>
    <row r="340" spans="1:8" x14ac:dyDescent="0.3">
      <c r="A340" s="219"/>
      <c r="B340" s="169" t="s">
        <v>1503</v>
      </c>
      <c r="C340" s="219"/>
      <c r="D340" s="169" t="s">
        <v>1696</v>
      </c>
      <c r="E340" s="209">
        <v>178.22</v>
      </c>
      <c r="F340" s="219"/>
      <c r="G340" s="219"/>
      <c r="H340" s="178" t="s">
        <v>2700</v>
      </c>
    </row>
    <row r="341" spans="1:8" x14ac:dyDescent="0.3">
      <c r="A341" s="219"/>
      <c r="B341" s="169" t="s">
        <v>1503</v>
      </c>
      <c r="C341" s="219"/>
      <c r="D341" s="169" t="s">
        <v>1699</v>
      </c>
      <c r="E341" s="209">
        <v>219.81</v>
      </c>
      <c r="F341" s="219"/>
      <c r="G341" s="219"/>
      <c r="H341" s="178" t="s">
        <v>2702</v>
      </c>
    </row>
    <row r="342" spans="1:8" x14ac:dyDescent="0.3">
      <c r="A342" s="219"/>
      <c r="B342" s="169" t="s">
        <v>1503</v>
      </c>
      <c r="C342" s="219"/>
      <c r="D342" s="169" t="s">
        <v>1705</v>
      </c>
      <c r="E342" s="209">
        <v>123.3</v>
      </c>
      <c r="F342" s="219"/>
      <c r="G342" s="219"/>
      <c r="H342" s="178" t="s">
        <v>2698</v>
      </c>
    </row>
    <row r="343" spans="1:8" x14ac:dyDescent="0.3">
      <c r="A343" s="219"/>
      <c r="B343" s="169" t="s">
        <v>1503</v>
      </c>
      <c r="C343" s="219"/>
      <c r="D343" s="169" t="s">
        <v>1708</v>
      </c>
      <c r="E343" s="209">
        <v>182.41</v>
      </c>
      <c r="F343" s="219"/>
      <c r="G343" s="219"/>
      <c r="H343" s="178" t="s">
        <v>2704</v>
      </c>
    </row>
    <row r="344" spans="1:8" x14ac:dyDescent="0.3">
      <c r="A344" s="220"/>
      <c r="B344" s="169" t="s">
        <v>1503</v>
      </c>
      <c r="C344" s="220"/>
      <c r="D344" s="169" t="s">
        <v>1711</v>
      </c>
      <c r="E344" s="209">
        <v>140.96</v>
      </c>
      <c r="F344" s="220"/>
      <c r="G344" s="220"/>
      <c r="H344" s="178" t="s">
        <v>2706</v>
      </c>
    </row>
    <row r="345" spans="1:8" x14ac:dyDescent="0.3">
      <c r="A345" s="231">
        <v>42</v>
      </c>
      <c r="B345" s="169" t="s">
        <v>1503</v>
      </c>
      <c r="C345" s="239" t="s">
        <v>2487</v>
      </c>
      <c r="D345" s="169" t="s">
        <v>1636</v>
      </c>
      <c r="E345" s="209">
        <v>218.19</v>
      </c>
      <c r="F345" s="282">
        <v>45323</v>
      </c>
      <c r="G345" s="239" t="s">
        <v>2687</v>
      </c>
      <c r="H345" s="178" t="s">
        <v>2679</v>
      </c>
    </row>
    <row r="346" spans="1:8" x14ac:dyDescent="0.3">
      <c r="A346" s="219"/>
      <c r="B346" s="169" t="s">
        <v>1503</v>
      </c>
      <c r="C346" s="219"/>
      <c r="D346" s="169" t="s">
        <v>1639</v>
      </c>
      <c r="E346" s="209">
        <v>152.07</v>
      </c>
      <c r="F346" s="219"/>
      <c r="G346" s="219"/>
      <c r="H346" s="178" t="s">
        <v>2681</v>
      </c>
    </row>
    <row r="347" spans="1:8" x14ac:dyDescent="0.3">
      <c r="A347" s="219"/>
      <c r="B347" s="169" t="s">
        <v>1503</v>
      </c>
      <c r="C347" s="219"/>
      <c r="D347" s="169" t="s">
        <v>1642</v>
      </c>
      <c r="E347" s="209">
        <v>130.56</v>
      </c>
      <c r="F347" s="219"/>
      <c r="G347" s="219"/>
      <c r="H347" s="178" t="s">
        <v>2683</v>
      </c>
    </row>
    <row r="348" spans="1:8" x14ac:dyDescent="0.3">
      <c r="A348" s="219"/>
      <c r="B348" s="169" t="s">
        <v>1503</v>
      </c>
      <c r="C348" s="219"/>
      <c r="D348" s="169" t="s">
        <v>1645</v>
      </c>
      <c r="E348" s="209">
        <v>202.72</v>
      </c>
      <c r="F348" s="219"/>
      <c r="G348" s="219"/>
      <c r="H348" s="178" t="s">
        <v>2685</v>
      </c>
    </row>
    <row r="349" spans="1:8" x14ac:dyDescent="0.3">
      <c r="A349" s="219"/>
      <c r="B349" s="169" t="s">
        <v>1503</v>
      </c>
      <c r="C349" s="219"/>
      <c r="D349" s="169" t="s">
        <v>1648</v>
      </c>
      <c r="E349" s="209">
        <v>189.74</v>
      </c>
      <c r="F349" s="219"/>
      <c r="G349" s="219"/>
      <c r="H349" s="178" t="s">
        <v>2689</v>
      </c>
    </row>
    <row r="350" spans="1:8" x14ac:dyDescent="0.3">
      <c r="A350" s="219"/>
      <c r="B350" s="169" t="s">
        <v>1503</v>
      </c>
      <c r="C350" s="219"/>
      <c r="D350" s="169" t="s">
        <v>1651</v>
      </c>
      <c r="E350" s="209">
        <v>159.75</v>
      </c>
      <c r="F350" s="219"/>
      <c r="G350" s="219"/>
      <c r="H350" s="178" t="s">
        <v>2691</v>
      </c>
    </row>
    <row r="351" spans="1:8" x14ac:dyDescent="0.3">
      <c r="A351" s="219"/>
      <c r="B351" s="169" t="s">
        <v>1503</v>
      </c>
      <c r="C351" s="219"/>
      <c r="D351" s="169" t="s">
        <v>1654</v>
      </c>
      <c r="E351" s="209">
        <v>163.57</v>
      </c>
      <c r="F351" s="220"/>
      <c r="G351" s="220"/>
      <c r="H351" s="178" t="s">
        <v>2693</v>
      </c>
    </row>
    <row r="352" spans="1:8" x14ac:dyDescent="0.3">
      <c r="A352" s="219"/>
      <c r="B352" s="169" t="s">
        <v>1503</v>
      </c>
      <c r="C352" s="219"/>
      <c r="D352" s="169" t="s">
        <v>1690</v>
      </c>
      <c r="E352" s="209">
        <v>170.87</v>
      </c>
      <c r="F352" s="282">
        <v>45323</v>
      </c>
      <c r="G352" s="239" t="s">
        <v>2678</v>
      </c>
      <c r="H352" s="178" t="s">
        <v>2697</v>
      </c>
    </row>
    <row r="353" spans="1:8" x14ac:dyDescent="0.3">
      <c r="A353" s="219"/>
      <c r="B353" s="169" t="s">
        <v>1503</v>
      </c>
      <c r="C353" s="219"/>
      <c r="D353" s="169" t="s">
        <v>1693</v>
      </c>
      <c r="E353" s="209">
        <v>212.82</v>
      </c>
      <c r="F353" s="219"/>
      <c r="G353" s="219"/>
      <c r="H353" s="178" t="s">
        <v>2695</v>
      </c>
    </row>
    <row r="354" spans="1:8" x14ac:dyDescent="0.3">
      <c r="A354" s="219"/>
      <c r="B354" s="169" t="s">
        <v>1503</v>
      </c>
      <c r="C354" s="219"/>
      <c r="D354" s="169" t="s">
        <v>1696</v>
      </c>
      <c r="E354" s="209">
        <v>178.22</v>
      </c>
      <c r="F354" s="219"/>
      <c r="G354" s="219"/>
      <c r="H354" s="178" t="s">
        <v>2701</v>
      </c>
    </row>
    <row r="355" spans="1:8" x14ac:dyDescent="0.3">
      <c r="A355" s="219"/>
      <c r="B355" s="169" t="s">
        <v>1503</v>
      </c>
      <c r="C355" s="219"/>
      <c r="D355" s="169" t="s">
        <v>1699</v>
      </c>
      <c r="E355" s="209">
        <v>219.81</v>
      </c>
      <c r="F355" s="219"/>
      <c r="G355" s="219"/>
      <c r="H355" s="178" t="s">
        <v>2703</v>
      </c>
    </row>
    <row r="356" spans="1:8" x14ac:dyDescent="0.3">
      <c r="A356" s="219"/>
      <c r="B356" s="169" t="s">
        <v>1503</v>
      </c>
      <c r="C356" s="219"/>
      <c r="D356" s="169" t="s">
        <v>1705</v>
      </c>
      <c r="E356" s="209">
        <v>123.3</v>
      </c>
      <c r="F356" s="219"/>
      <c r="G356" s="219"/>
      <c r="H356" s="178" t="s">
        <v>2699</v>
      </c>
    </row>
    <row r="357" spans="1:8" x14ac:dyDescent="0.3">
      <c r="A357" s="219"/>
      <c r="B357" s="169" t="s">
        <v>1503</v>
      </c>
      <c r="C357" s="219"/>
      <c r="D357" s="169" t="s">
        <v>1708</v>
      </c>
      <c r="E357" s="209">
        <v>182.41</v>
      </c>
      <c r="F357" s="219"/>
      <c r="G357" s="219"/>
      <c r="H357" s="178" t="s">
        <v>2705</v>
      </c>
    </row>
    <row r="358" spans="1:8" x14ac:dyDescent="0.3">
      <c r="A358" s="220"/>
      <c r="B358" s="169" t="s">
        <v>1503</v>
      </c>
      <c r="C358" s="220"/>
      <c r="D358" s="169" t="s">
        <v>1711</v>
      </c>
      <c r="E358" s="209">
        <v>140.96</v>
      </c>
      <c r="F358" s="220"/>
      <c r="G358" s="220"/>
      <c r="H358" s="178" t="s">
        <v>2707</v>
      </c>
    </row>
    <row r="359" spans="1:8" x14ac:dyDescent="0.3">
      <c r="A359" s="231" t="s">
        <v>2474</v>
      </c>
      <c r="B359" s="169" t="s">
        <v>1503</v>
      </c>
      <c r="C359" s="226" t="s">
        <v>2411</v>
      </c>
      <c r="D359" s="169" t="s">
        <v>1750</v>
      </c>
      <c r="E359" s="209">
        <v>234.06</v>
      </c>
      <c r="F359" s="275">
        <v>45330</v>
      </c>
      <c r="G359" s="237" t="s">
        <v>2687</v>
      </c>
      <c r="H359" s="178" t="s">
        <v>2708</v>
      </c>
    </row>
    <row r="360" spans="1:8" x14ac:dyDescent="0.3">
      <c r="A360" s="219"/>
      <c r="B360" s="169" t="s">
        <v>1503</v>
      </c>
      <c r="C360" s="219"/>
      <c r="D360" s="169" t="s">
        <v>1753</v>
      </c>
      <c r="E360" s="209">
        <v>157.78</v>
      </c>
      <c r="F360" s="219"/>
      <c r="G360" s="219"/>
      <c r="H360" s="178" t="s">
        <v>2710</v>
      </c>
    </row>
    <row r="361" spans="1:8" x14ac:dyDescent="0.3">
      <c r="A361" s="219"/>
      <c r="B361" s="169" t="s">
        <v>1503</v>
      </c>
      <c r="C361" s="219"/>
      <c r="D361" s="169" t="s">
        <v>1756</v>
      </c>
      <c r="E361" s="209">
        <v>217.09</v>
      </c>
      <c r="F361" s="219"/>
      <c r="G361" s="219"/>
      <c r="H361" s="178" t="s">
        <v>2712</v>
      </c>
    </row>
    <row r="362" spans="1:8" x14ac:dyDescent="0.3">
      <c r="A362" s="219"/>
      <c r="B362" s="169" t="s">
        <v>1503</v>
      </c>
      <c r="C362" s="219"/>
      <c r="D362" s="169" t="s">
        <v>1759</v>
      </c>
      <c r="E362" s="209">
        <v>184.26</v>
      </c>
      <c r="F362" s="219"/>
      <c r="G362" s="219"/>
      <c r="H362" s="178" t="s">
        <v>2714</v>
      </c>
    </row>
    <row r="363" spans="1:8" x14ac:dyDescent="0.3">
      <c r="A363" s="219"/>
      <c r="B363" s="169" t="s">
        <v>1503</v>
      </c>
      <c r="C363" s="219"/>
      <c r="D363" s="169" t="s">
        <v>1762</v>
      </c>
      <c r="E363" s="209">
        <v>129.5</v>
      </c>
      <c r="F363" s="219"/>
      <c r="G363" s="219"/>
      <c r="H363" s="178" t="s">
        <v>2716</v>
      </c>
    </row>
    <row r="364" spans="1:8" x14ac:dyDescent="0.3">
      <c r="A364" s="219"/>
      <c r="B364" s="169" t="s">
        <v>1503</v>
      </c>
      <c r="C364" s="219"/>
      <c r="D364" s="169" t="s">
        <v>1768</v>
      </c>
      <c r="E364" s="209">
        <v>162.51</v>
      </c>
      <c r="F364" s="219"/>
      <c r="G364" s="219"/>
      <c r="H364" s="178" t="s">
        <v>2718</v>
      </c>
    </row>
    <row r="365" spans="1:8" x14ac:dyDescent="0.3">
      <c r="A365" s="220"/>
      <c r="B365" s="169" t="s">
        <v>1503</v>
      </c>
      <c r="C365" s="220"/>
      <c r="D365" s="169" t="s">
        <v>1771</v>
      </c>
      <c r="E365" s="209">
        <v>185.16</v>
      </c>
      <c r="F365" s="220"/>
      <c r="G365" s="220"/>
      <c r="H365" s="178" t="s">
        <v>2720</v>
      </c>
    </row>
    <row r="366" spans="1:8" x14ac:dyDescent="0.3">
      <c r="A366" s="231" t="s">
        <v>2475</v>
      </c>
      <c r="B366" s="169" t="s">
        <v>1503</v>
      </c>
      <c r="C366" s="226" t="s">
        <v>2412</v>
      </c>
      <c r="D366" s="169" t="s">
        <v>1807</v>
      </c>
      <c r="E366" s="209">
        <v>134.79</v>
      </c>
      <c r="F366" s="276" t="s">
        <v>2732</v>
      </c>
      <c r="G366" s="237" t="s">
        <v>2678</v>
      </c>
      <c r="H366" s="178" t="s">
        <v>2722</v>
      </c>
    </row>
    <row r="367" spans="1:8" x14ac:dyDescent="0.3">
      <c r="A367" s="219"/>
      <c r="B367" s="169" t="s">
        <v>1503</v>
      </c>
      <c r="C367" s="219"/>
      <c r="D367" s="169" t="s">
        <v>1810</v>
      </c>
      <c r="E367" s="209">
        <v>163.99</v>
      </c>
      <c r="F367" s="219"/>
      <c r="G367" s="219"/>
      <c r="H367" s="178" t="s">
        <v>2724</v>
      </c>
    </row>
    <row r="368" spans="1:8" x14ac:dyDescent="0.3">
      <c r="A368" s="219"/>
      <c r="B368" s="169" t="s">
        <v>1503</v>
      </c>
      <c r="C368" s="219"/>
      <c r="D368" s="169" t="s">
        <v>1813</v>
      </c>
      <c r="E368" s="209">
        <v>129.16999999999999</v>
      </c>
      <c r="F368" s="219"/>
      <c r="G368" s="219"/>
      <c r="H368" s="178" t="s">
        <v>2726</v>
      </c>
    </row>
    <row r="369" spans="1:8" x14ac:dyDescent="0.3">
      <c r="A369" s="219"/>
      <c r="B369" s="169" t="s">
        <v>1503</v>
      </c>
      <c r="C369" s="219"/>
      <c r="D369" s="169" t="s">
        <v>1816</v>
      </c>
      <c r="E369" s="209">
        <v>190.11</v>
      </c>
      <c r="F369" s="219"/>
      <c r="G369" s="219"/>
      <c r="H369" s="178" t="s">
        <v>2728</v>
      </c>
    </row>
    <row r="370" spans="1:8" x14ac:dyDescent="0.3">
      <c r="A370" s="219"/>
      <c r="B370" s="169" t="s">
        <v>1503</v>
      </c>
      <c r="C370" s="219"/>
      <c r="D370" s="169" t="s">
        <v>1819</v>
      </c>
      <c r="E370" s="209">
        <v>127.53</v>
      </c>
      <c r="F370" s="219"/>
      <c r="G370" s="219"/>
      <c r="H370" s="178" t="s">
        <v>2731</v>
      </c>
    </row>
    <row r="371" spans="1:8" x14ac:dyDescent="0.3">
      <c r="A371" s="219"/>
      <c r="B371" s="169" t="s">
        <v>1503</v>
      </c>
      <c r="C371" s="219"/>
      <c r="D371" s="169" t="s">
        <v>1822</v>
      </c>
      <c r="E371" s="209">
        <v>157.51</v>
      </c>
      <c r="F371" s="219"/>
      <c r="G371" s="219"/>
      <c r="H371" s="178" t="s">
        <v>2734</v>
      </c>
    </row>
    <row r="372" spans="1:8" x14ac:dyDescent="0.3">
      <c r="A372" s="220"/>
      <c r="B372" s="169" t="s">
        <v>1503</v>
      </c>
      <c r="C372" s="220"/>
      <c r="D372" s="169" t="s">
        <v>1825</v>
      </c>
      <c r="E372" s="209">
        <v>209.08</v>
      </c>
      <c r="F372" s="220"/>
      <c r="G372" s="220"/>
      <c r="H372" s="178" t="s">
        <v>2736</v>
      </c>
    </row>
    <row r="373" spans="1:8" x14ac:dyDescent="0.3">
      <c r="A373" s="231">
        <v>45</v>
      </c>
      <c r="B373" s="169" t="s">
        <v>1503</v>
      </c>
      <c r="C373" s="237" t="s">
        <v>2488</v>
      </c>
      <c r="D373" s="169" t="s">
        <v>1750</v>
      </c>
      <c r="E373" s="209">
        <v>234.06</v>
      </c>
      <c r="F373" s="275">
        <v>45330</v>
      </c>
      <c r="G373" s="237" t="s">
        <v>2687</v>
      </c>
      <c r="H373" s="178" t="s">
        <v>2709</v>
      </c>
    </row>
    <row r="374" spans="1:8" x14ac:dyDescent="0.3">
      <c r="A374" s="219"/>
      <c r="B374" s="169" t="s">
        <v>1503</v>
      </c>
      <c r="C374" s="219"/>
      <c r="D374" s="169" t="s">
        <v>1753</v>
      </c>
      <c r="E374" s="209">
        <v>157.78</v>
      </c>
      <c r="F374" s="219"/>
      <c r="G374" s="219"/>
      <c r="H374" s="178" t="s">
        <v>2711</v>
      </c>
    </row>
    <row r="375" spans="1:8" x14ac:dyDescent="0.3">
      <c r="A375" s="219"/>
      <c r="B375" s="169" t="s">
        <v>1503</v>
      </c>
      <c r="C375" s="219"/>
      <c r="D375" s="169" t="s">
        <v>1756</v>
      </c>
      <c r="E375" s="209">
        <v>217.09</v>
      </c>
      <c r="F375" s="219"/>
      <c r="G375" s="219"/>
      <c r="H375" s="178" t="s">
        <v>2713</v>
      </c>
    </row>
    <row r="376" spans="1:8" x14ac:dyDescent="0.3">
      <c r="A376" s="219"/>
      <c r="B376" s="169" t="s">
        <v>1503</v>
      </c>
      <c r="C376" s="219"/>
      <c r="D376" s="169" t="s">
        <v>1759</v>
      </c>
      <c r="E376" s="209">
        <v>184.26</v>
      </c>
      <c r="F376" s="219"/>
      <c r="G376" s="219"/>
      <c r="H376" s="178" t="s">
        <v>2715</v>
      </c>
    </row>
    <row r="377" spans="1:8" x14ac:dyDescent="0.3">
      <c r="A377" s="219"/>
      <c r="B377" s="169" t="s">
        <v>1503</v>
      </c>
      <c r="C377" s="219"/>
      <c r="D377" s="169" t="s">
        <v>1762</v>
      </c>
      <c r="E377" s="209">
        <v>129.5</v>
      </c>
      <c r="F377" s="219"/>
      <c r="G377" s="219"/>
      <c r="H377" s="178" t="s">
        <v>2717</v>
      </c>
    </row>
    <row r="378" spans="1:8" x14ac:dyDescent="0.3">
      <c r="A378" s="219"/>
      <c r="B378" s="169" t="s">
        <v>1503</v>
      </c>
      <c r="C378" s="219"/>
      <c r="D378" s="169" t="s">
        <v>1768</v>
      </c>
      <c r="E378" s="209">
        <v>162.51</v>
      </c>
      <c r="F378" s="219"/>
      <c r="G378" s="219"/>
      <c r="H378" s="178" t="s">
        <v>2719</v>
      </c>
    </row>
    <row r="379" spans="1:8" x14ac:dyDescent="0.3">
      <c r="A379" s="219"/>
      <c r="B379" s="169" t="s">
        <v>1503</v>
      </c>
      <c r="C379" s="219"/>
      <c r="D379" s="169" t="s">
        <v>1771</v>
      </c>
      <c r="E379" s="209">
        <v>185.16</v>
      </c>
      <c r="F379" s="220"/>
      <c r="G379" s="220"/>
      <c r="H379" s="178" t="s">
        <v>2721</v>
      </c>
    </row>
    <row r="380" spans="1:8" x14ac:dyDescent="0.3">
      <c r="A380" s="219"/>
      <c r="B380" s="169" t="s">
        <v>1503</v>
      </c>
      <c r="C380" s="219"/>
      <c r="D380" s="169" t="s">
        <v>1807</v>
      </c>
      <c r="E380" s="209">
        <v>134.79</v>
      </c>
      <c r="F380" s="276" t="s">
        <v>2733</v>
      </c>
      <c r="G380" s="237" t="s">
        <v>2678</v>
      </c>
      <c r="H380" s="178" t="s">
        <v>2723</v>
      </c>
    </row>
    <row r="381" spans="1:8" x14ac:dyDescent="0.3">
      <c r="A381" s="219"/>
      <c r="B381" s="169" t="s">
        <v>1503</v>
      </c>
      <c r="C381" s="219"/>
      <c r="D381" s="169" t="s">
        <v>1810</v>
      </c>
      <c r="E381" s="209">
        <v>163.99</v>
      </c>
      <c r="F381" s="219"/>
      <c r="G381" s="219"/>
      <c r="H381" s="178" t="s">
        <v>2725</v>
      </c>
    </row>
    <row r="382" spans="1:8" x14ac:dyDescent="0.3">
      <c r="A382" s="219"/>
      <c r="B382" s="169" t="s">
        <v>1503</v>
      </c>
      <c r="C382" s="219"/>
      <c r="D382" s="169" t="s">
        <v>1813</v>
      </c>
      <c r="E382" s="209">
        <v>129.16999999999999</v>
      </c>
      <c r="F382" s="219"/>
      <c r="G382" s="219"/>
      <c r="H382" s="178" t="s">
        <v>2727</v>
      </c>
    </row>
    <row r="383" spans="1:8" x14ac:dyDescent="0.3">
      <c r="A383" s="219"/>
      <c r="B383" s="169" t="s">
        <v>1503</v>
      </c>
      <c r="C383" s="219"/>
      <c r="D383" s="169" t="s">
        <v>1816</v>
      </c>
      <c r="E383" s="209">
        <v>190.11</v>
      </c>
      <c r="F383" s="219"/>
      <c r="G383" s="219"/>
      <c r="H383" s="178" t="s">
        <v>2729</v>
      </c>
    </row>
    <row r="384" spans="1:8" x14ac:dyDescent="0.3">
      <c r="A384" s="219"/>
      <c r="B384" s="169" t="s">
        <v>1503</v>
      </c>
      <c r="C384" s="219"/>
      <c r="D384" s="169" t="s">
        <v>1819</v>
      </c>
      <c r="E384" s="209">
        <v>127.53</v>
      </c>
      <c r="F384" s="219"/>
      <c r="G384" s="219"/>
      <c r="H384" s="178" t="s">
        <v>2730</v>
      </c>
    </row>
    <row r="385" spans="1:8" x14ac:dyDescent="0.3">
      <c r="A385" s="219"/>
      <c r="B385" s="169" t="s">
        <v>1503</v>
      </c>
      <c r="C385" s="219"/>
      <c r="D385" s="169" t="s">
        <v>1822</v>
      </c>
      <c r="E385" s="209">
        <v>157.51</v>
      </c>
      <c r="F385" s="219"/>
      <c r="G385" s="219"/>
      <c r="H385" s="178" t="s">
        <v>2735</v>
      </c>
    </row>
    <row r="386" spans="1:8" x14ac:dyDescent="0.3">
      <c r="A386" s="220"/>
      <c r="B386" s="169" t="s">
        <v>1503</v>
      </c>
      <c r="C386" s="220"/>
      <c r="D386" s="169" t="s">
        <v>1825</v>
      </c>
      <c r="E386" s="209">
        <v>209.08</v>
      </c>
      <c r="F386" s="220"/>
      <c r="G386" s="220"/>
      <c r="H386" s="178" t="s">
        <v>2737</v>
      </c>
    </row>
    <row r="387" spans="1:8" x14ac:dyDescent="0.3">
      <c r="A387" s="231" t="s">
        <v>2476</v>
      </c>
      <c r="B387" s="169" t="s">
        <v>1503</v>
      </c>
      <c r="C387" s="227" t="s">
        <v>2403</v>
      </c>
      <c r="D387" s="169" t="s">
        <v>1505</v>
      </c>
      <c r="E387" s="209">
        <v>142.88</v>
      </c>
      <c r="F387" s="283">
        <v>45333</v>
      </c>
      <c r="G387" s="238" t="s">
        <v>2556</v>
      </c>
      <c r="H387" s="178" t="s">
        <v>2738</v>
      </c>
    </row>
    <row r="388" spans="1:8" x14ac:dyDescent="0.3">
      <c r="A388" s="219"/>
      <c r="B388" s="169" t="s">
        <v>1503</v>
      </c>
      <c r="C388" s="219"/>
      <c r="D388" s="169" t="s">
        <v>1508</v>
      </c>
      <c r="E388" s="209">
        <v>179.09</v>
      </c>
      <c r="F388" s="219"/>
      <c r="G388" s="219"/>
      <c r="H388" s="178" t="s">
        <v>2740</v>
      </c>
    </row>
    <row r="389" spans="1:8" x14ac:dyDescent="0.3">
      <c r="A389" s="219"/>
      <c r="B389" s="169" t="s">
        <v>1503</v>
      </c>
      <c r="C389" s="219"/>
      <c r="D389" s="169" t="s">
        <v>1511</v>
      </c>
      <c r="E389" s="209">
        <v>138.69999999999999</v>
      </c>
      <c r="F389" s="219"/>
      <c r="G389" s="219"/>
      <c r="H389" s="178" t="s">
        <v>2742</v>
      </c>
    </row>
    <row r="390" spans="1:8" x14ac:dyDescent="0.3">
      <c r="A390" s="219"/>
      <c r="B390" s="169" t="s">
        <v>1503</v>
      </c>
      <c r="C390" s="219"/>
      <c r="D390" s="169" t="s">
        <v>1521</v>
      </c>
      <c r="E390" s="209">
        <v>131.43</v>
      </c>
      <c r="F390" s="219"/>
      <c r="G390" s="219"/>
      <c r="H390" s="178" t="s">
        <v>2743</v>
      </c>
    </row>
    <row r="391" spans="1:8" x14ac:dyDescent="0.3">
      <c r="A391" s="219"/>
      <c r="B391" s="169" t="s">
        <v>1503</v>
      </c>
      <c r="C391" s="219"/>
      <c r="D391" s="169" t="s">
        <v>1536</v>
      </c>
      <c r="E391" s="209">
        <v>161.5</v>
      </c>
      <c r="F391" s="219"/>
      <c r="G391" s="219"/>
      <c r="H391" s="178" t="s">
        <v>2744</v>
      </c>
    </row>
    <row r="392" spans="1:8" x14ac:dyDescent="0.3">
      <c r="A392" s="219"/>
      <c r="B392" s="169" t="s">
        <v>1503</v>
      </c>
      <c r="C392" s="219"/>
      <c r="D392" s="169" t="s">
        <v>1542</v>
      </c>
      <c r="E392" s="209">
        <v>115.62</v>
      </c>
      <c r="F392" s="219"/>
      <c r="G392" s="219"/>
      <c r="H392" s="178" t="s">
        <v>2746</v>
      </c>
    </row>
    <row r="393" spans="1:8" x14ac:dyDescent="0.3">
      <c r="A393" s="220"/>
      <c r="B393" s="169" t="s">
        <v>1503</v>
      </c>
      <c r="C393" s="220"/>
      <c r="D393" s="169" t="s">
        <v>1545</v>
      </c>
      <c r="E393" s="209">
        <v>104.83</v>
      </c>
      <c r="F393" s="220"/>
      <c r="G393" s="220"/>
      <c r="H393" s="178" t="s">
        <v>2748</v>
      </c>
    </row>
    <row r="394" spans="1:8" x14ac:dyDescent="0.3">
      <c r="A394" s="231" t="s">
        <v>2477</v>
      </c>
      <c r="B394" s="169" t="s">
        <v>1503</v>
      </c>
      <c r="C394" s="227" t="s">
        <v>2404</v>
      </c>
      <c r="D394" s="169" t="s">
        <v>1565</v>
      </c>
      <c r="E394" s="209">
        <v>96.43</v>
      </c>
      <c r="F394" s="283">
        <v>45334</v>
      </c>
      <c r="G394" s="238" t="s">
        <v>2560</v>
      </c>
      <c r="H394" s="178" t="s">
        <v>2750</v>
      </c>
    </row>
    <row r="395" spans="1:8" x14ac:dyDescent="0.3">
      <c r="A395" s="219"/>
      <c r="B395" s="169" t="s">
        <v>1503</v>
      </c>
      <c r="C395" s="219"/>
      <c r="D395" s="169" t="s">
        <v>1568</v>
      </c>
      <c r="E395" s="209">
        <v>154.4</v>
      </c>
      <c r="F395" s="219"/>
      <c r="G395" s="219"/>
      <c r="H395" s="178" t="s">
        <v>2752</v>
      </c>
    </row>
    <row r="396" spans="1:8" x14ac:dyDescent="0.3">
      <c r="A396" s="219"/>
      <c r="B396" s="169" t="s">
        <v>1503</v>
      </c>
      <c r="C396" s="219"/>
      <c r="D396" s="169" t="s">
        <v>1571</v>
      </c>
      <c r="E396" s="209">
        <v>125.32</v>
      </c>
      <c r="F396" s="219"/>
      <c r="G396" s="219"/>
      <c r="H396" s="178" t="s">
        <v>2754</v>
      </c>
    </row>
    <row r="397" spans="1:8" x14ac:dyDescent="0.3">
      <c r="A397" s="219"/>
      <c r="B397" s="169" t="s">
        <v>1503</v>
      </c>
      <c r="C397" s="219"/>
      <c r="D397" s="169" t="s">
        <v>1574</v>
      </c>
      <c r="E397" s="209">
        <v>186.06</v>
      </c>
      <c r="F397" s="219"/>
      <c r="G397" s="219"/>
      <c r="H397" s="178" t="s">
        <v>2756</v>
      </c>
    </row>
    <row r="398" spans="1:8" x14ac:dyDescent="0.3">
      <c r="A398" s="219"/>
      <c r="B398" s="169" t="s">
        <v>1503</v>
      </c>
      <c r="C398" s="219"/>
      <c r="D398" s="169" t="s">
        <v>1577</v>
      </c>
      <c r="E398" s="209">
        <v>116.95</v>
      </c>
      <c r="F398" s="219"/>
      <c r="G398" s="219"/>
      <c r="H398" s="178" t="s">
        <v>2758</v>
      </c>
    </row>
    <row r="399" spans="1:8" x14ac:dyDescent="0.3">
      <c r="A399" s="219"/>
      <c r="B399" s="169" t="s">
        <v>1503</v>
      </c>
      <c r="C399" s="219"/>
      <c r="D399" s="169" t="s">
        <v>1599</v>
      </c>
      <c r="E399" s="209">
        <v>188.12</v>
      </c>
      <c r="F399" s="219"/>
      <c r="G399" s="219"/>
      <c r="H399" s="178" t="s">
        <v>2760</v>
      </c>
    </row>
    <row r="400" spans="1:8" x14ac:dyDescent="0.3">
      <c r="A400" s="220"/>
      <c r="B400" s="169" t="s">
        <v>1503</v>
      </c>
      <c r="C400" s="220"/>
      <c r="D400" s="169" t="s">
        <v>1605</v>
      </c>
      <c r="E400" s="209">
        <v>158.82</v>
      </c>
      <c r="F400" s="220"/>
      <c r="G400" s="220"/>
      <c r="H400" s="178" t="s">
        <v>2762</v>
      </c>
    </row>
    <row r="401" spans="1:8" x14ac:dyDescent="0.3">
      <c r="A401" s="231">
        <v>48</v>
      </c>
      <c r="B401" s="169" t="s">
        <v>1503</v>
      </c>
      <c r="C401" s="238" t="s">
        <v>2489</v>
      </c>
      <c r="D401" s="169" t="s">
        <v>1505</v>
      </c>
      <c r="E401" s="209">
        <v>142.88</v>
      </c>
      <c r="F401" s="283">
        <v>45333</v>
      </c>
      <c r="G401" s="238" t="s">
        <v>2556</v>
      </c>
      <c r="H401" s="178" t="s">
        <v>2739</v>
      </c>
    </row>
    <row r="402" spans="1:8" x14ac:dyDescent="0.3">
      <c r="A402" s="219"/>
      <c r="B402" s="169" t="s">
        <v>1503</v>
      </c>
      <c r="C402" s="219"/>
      <c r="D402" s="169" t="s">
        <v>1508</v>
      </c>
      <c r="E402" s="209">
        <v>179.09</v>
      </c>
      <c r="F402" s="219"/>
      <c r="G402" s="219"/>
      <c r="H402" s="178" t="s">
        <v>2741</v>
      </c>
    </row>
    <row r="403" spans="1:8" x14ac:dyDescent="0.3">
      <c r="A403" s="219"/>
      <c r="B403" s="169" t="s">
        <v>1503</v>
      </c>
      <c r="C403" s="219"/>
      <c r="D403" s="169" t="s">
        <v>1511</v>
      </c>
      <c r="E403" s="209">
        <v>138.69999999999999</v>
      </c>
      <c r="F403" s="219"/>
      <c r="G403" s="219"/>
      <c r="H403" s="178" t="s">
        <v>2730</v>
      </c>
    </row>
    <row r="404" spans="1:8" x14ac:dyDescent="0.3">
      <c r="A404" s="219"/>
      <c r="B404" s="169" t="s">
        <v>1503</v>
      </c>
      <c r="C404" s="219"/>
      <c r="D404" s="169" t="s">
        <v>1521</v>
      </c>
      <c r="E404" s="209">
        <v>131.43</v>
      </c>
      <c r="F404" s="219"/>
      <c r="G404" s="219"/>
      <c r="H404" s="178" t="s">
        <v>2709</v>
      </c>
    </row>
    <row r="405" spans="1:8" x14ac:dyDescent="0.3">
      <c r="A405" s="219"/>
      <c r="B405" s="169" t="s">
        <v>1503</v>
      </c>
      <c r="C405" s="219"/>
      <c r="D405" s="169" t="s">
        <v>1536</v>
      </c>
      <c r="E405" s="209">
        <v>161.5</v>
      </c>
      <c r="F405" s="219"/>
      <c r="G405" s="219"/>
      <c r="H405" s="178" t="s">
        <v>2745</v>
      </c>
    </row>
    <row r="406" spans="1:8" x14ac:dyDescent="0.3">
      <c r="A406" s="219"/>
      <c r="B406" s="169" t="s">
        <v>1503</v>
      </c>
      <c r="C406" s="219"/>
      <c r="D406" s="169" t="s">
        <v>1542</v>
      </c>
      <c r="E406" s="209">
        <v>115.62</v>
      </c>
      <c r="F406" s="219"/>
      <c r="G406" s="219"/>
      <c r="H406" s="178" t="s">
        <v>2747</v>
      </c>
    </row>
    <row r="407" spans="1:8" x14ac:dyDescent="0.3">
      <c r="A407" s="219"/>
      <c r="B407" s="169" t="s">
        <v>1503</v>
      </c>
      <c r="C407" s="219"/>
      <c r="D407" s="169" t="s">
        <v>1545</v>
      </c>
      <c r="E407" s="209">
        <v>104.83</v>
      </c>
      <c r="F407" s="220"/>
      <c r="G407" s="220"/>
      <c r="H407" s="178" t="s">
        <v>2749</v>
      </c>
    </row>
    <row r="408" spans="1:8" x14ac:dyDescent="0.3">
      <c r="A408" s="219"/>
      <c r="B408" s="169" t="s">
        <v>1503</v>
      </c>
      <c r="C408" s="219"/>
      <c r="D408" s="169" t="s">
        <v>1565</v>
      </c>
      <c r="E408" s="209">
        <v>96.43</v>
      </c>
      <c r="F408" s="283">
        <v>45334</v>
      </c>
      <c r="G408" s="238" t="s">
        <v>2560</v>
      </c>
      <c r="H408" s="178" t="s">
        <v>2751</v>
      </c>
    </row>
    <row r="409" spans="1:8" x14ac:dyDescent="0.3">
      <c r="A409" s="219"/>
      <c r="B409" s="169" t="s">
        <v>1503</v>
      </c>
      <c r="C409" s="219"/>
      <c r="D409" s="169" t="s">
        <v>1568</v>
      </c>
      <c r="E409" s="209">
        <v>154.4</v>
      </c>
      <c r="F409" s="219"/>
      <c r="G409" s="219"/>
      <c r="H409" s="178" t="s">
        <v>2753</v>
      </c>
    </row>
    <row r="410" spans="1:8" x14ac:dyDescent="0.3">
      <c r="A410" s="219"/>
      <c r="B410" s="169" t="s">
        <v>1503</v>
      </c>
      <c r="C410" s="219"/>
      <c r="D410" s="169" t="s">
        <v>1571</v>
      </c>
      <c r="E410" s="209">
        <v>125.32</v>
      </c>
      <c r="F410" s="219"/>
      <c r="G410" s="219"/>
      <c r="H410" s="178" t="s">
        <v>2755</v>
      </c>
    </row>
    <row r="411" spans="1:8" x14ac:dyDescent="0.3">
      <c r="A411" s="219"/>
      <c r="B411" s="169" t="s">
        <v>1503</v>
      </c>
      <c r="C411" s="219"/>
      <c r="D411" s="169" t="s">
        <v>1574</v>
      </c>
      <c r="E411" s="209">
        <v>186.06</v>
      </c>
      <c r="F411" s="219"/>
      <c r="G411" s="219"/>
      <c r="H411" s="178" t="s">
        <v>2757</v>
      </c>
    </row>
    <row r="412" spans="1:8" x14ac:dyDescent="0.3">
      <c r="A412" s="219"/>
      <c r="B412" s="169" t="s">
        <v>1503</v>
      </c>
      <c r="C412" s="219"/>
      <c r="D412" s="169" t="s">
        <v>1577</v>
      </c>
      <c r="E412" s="209">
        <v>116.95</v>
      </c>
      <c r="F412" s="219"/>
      <c r="G412" s="219"/>
      <c r="H412" s="178" t="s">
        <v>2759</v>
      </c>
    </row>
    <row r="413" spans="1:8" x14ac:dyDescent="0.3">
      <c r="A413" s="219"/>
      <c r="B413" s="169" t="s">
        <v>1503</v>
      </c>
      <c r="C413" s="219"/>
      <c r="D413" s="169" t="s">
        <v>1599</v>
      </c>
      <c r="E413" s="209">
        <v>188.12</v>
      </c>
      <c r="F413" s="219"/>
      <c r="G413" s="219"/>
      <c r="H413" s="178" t="s">
        <v>2761</v>
      </c>
    </row>
    <row r="414" spans="1:8" x14ac:dyDescent="0.3">
      <c r="A414" s="220"/>
      <c r="B414" s="169" t="s">
        <v>1503</v>
      </c>
      <c r="C414" s="220"/>
      <c r="D414" s="169" t="s">
        <v>1605</v>
      </c>
      <c r="E414" s="209">
        <v>158.82</v>
      </c>
      <c r="F414" s="220"/>
      <c r="G414" s="220"/>
      <c r="H414" s="178" t="s">
        <v>2763</v>
      </c>
    </row>
    <row r="415" spans="1:8" x14ac:dyDescent="0.3">
      <c r="A415" s="231" t="s">
        <v>2478</v>
      </c>
      <c r="B415" s="169" t="s">
        <v>1503</v>
      </c>
      <c r="C415" s="224" t="s">
        <v>2405</v>
      </c>
      <c r="D415" s="169" t="s">
        <v>1623</v>
      </c>
      <c r="E415" s="209">
        <v>177.47</v>
      </c>
      <c r="F415" s="274">
        <v>45336</v>
      </c>
      <c r="G415" s="235" t="s">
        <v>2773</v>
      </c>
      <c r="H415" s="178" t="s">
        <v>2764</v>
      </c>
    </row>
    <row r="416" spans="1:8" x14ac:dyDescent="0.3">
      <c r="A416" s="219"/>
      <c r="B416" s="169" t="s">
        <v>1503</v>
      </c>
      <c r="C416" s="219"/>
      <c r="D416" s="169" t="s">
        <v>1626</v>
      </c>
      <c r="E416" s="209">
        <v>97.3</v>
      </c>
      <c r="F416" s="219"/>
      <c r="G416" s="219"/>
      <c r="H416" s="178" t="s">
        <v>2766</v>
      </c>
    </row>
    <row r="417" spans="1:8" x14ac:dyDescent="0.3">
      <c r="A417" s="219"/>
      <c r="B417" s="169" t="s">
        <v>1503</v>
      </c>
      <c r="C417" s="219"/>
      <c r="D417" s="169" t="s">
        <v>1629</v>
      </c>
      <c r="E417" s="209">
        <v>158.66999999999999</v>
      </c>
      <c r="F417" s="219"/>
      <c r="G417" s="219"/>
      <c r="H417" s="178" t="s">
        <v>2768</v>
      </c>
    </row>
    <row r="418" spans="1:8" x14ac:dyDescent="0.3">
      <c r="A418" s="219"/>
      <c r="B418" s="169" t="s">
        <v>1503</v>
      </c>
      <c r="C418" s="219"/>
      <c r="D418" s="169" t="s">
        <v>1632</v>
      </c>
      <c r="E418" s="209">
        <v>141.16999999999999</v>
      </c>
      <c r="F418" s="219"/>
      <c r="G418" s="219"/>
      <c r="H418" s="178" t="s">
        <v>2770</v>
      </c>
    </row>
    <row r="419" spans="1:8" x14ac:dyDescent="0.3">
      <c r="A419" s="219"/>
      <c r="B419" s="169" t="s">
        <v>1503</v>
      </c>
      <c r="C419" s="219"/>
      <c r="D419" s="169" t="s">
        <v>1657</v>
      </c>
      <c r="E419" s="209">
        <v>180.74</v>
      </c>
      <c r="F419" s="219"/>
      <c r="G419" s="219"/>
      <c r="H419" s="178" t="s">
        <v>2772</v>
      </c>
    </row>
    <row r="420" spans="1:8" x14ac:dyDescent="0.3">
      <c r="A420" s="219"/>
      <c r="B420" s="169" t="s">
        <v>1503</v>
      </c>
      <c r="C420" s="219"/>
      <c r="D420" s="169" t="s">
        <v>1660</v>
      </c>
      <c r="E420" s="209">
        <v>163.49</v>
      </c>
      <c r="F420" s="219"/>
      <c r="G420" s="219"/>
      <c r="H420" s="178" t="s">
        <v>2775</v>
      </c>
    </row>
    <row r="421" spans="1:8" x14ac:dyDescent="0.3">
      <c r="A421" s="220"/>
      <c r="B421" s="169" t="s">
        <v>1503</v>
      </c>
      <c r="C421" s="220"/>
      <c r="D421" s="169" t="s">
        <v>1663</v>
      </c>
      <c r="E421" s="209">
        <v>103.12</v>
      </c>
      <c r="F421" s="220"/>
      <c r="G421" s="220"/>
      <c r="H421" s="178" t="s">
        <v>2776</v>
      </c>
    </row>
    <row r="422" spans="1:8" x14ac:dyDescent="0.3">
      <c r="A422" s="231" t="s">
        <v>2479</v>
      </c>
      <c r="B422" s="169" t="s">
        <v>1503</v>
      </c>
      <c r="C422" s="224" t="s">
        <v>2406</v>
      </c>
      <c r="D422" s="169" t="s">
        <v>1683</v>
      </c>
      <c r="E422" s="209">
        <v>76.84</v>
      </c>
      <c r="F422" s="274">
        <v>45337</v>
      </c>
      <c r="G422" s="235" t="s">
        <v>2560</v>
      </c>
      <c r="H422" s="178" t="s">
        <v>2778</v>
      </c>
    </row>
    <row r="423" spans="1:8" x14ac:dyDescent="0.3">
      <c r="A423" s="219"/>
      <c r="B423" s="169" t="s">
        <v>1503</v>
      </c>
      <c r="C423" s="219"/>
      <c r="D423" s="169" t="s">
        <v>1686</v>
      </c>
      <c r="E423" s="209">
        <v>180.65</v>
      </c>
      <c r="F423" s="219"/>
      <c r="G423" s="219"/>
      <c r="H423" s="178" t="s">
        <v>2780</v>
      </c>
    </row>
    <row r="424" spans="1:8" x14ac:dyDescent="0.3">
      <c r="A424" s="219"/>
      <c r="B424" s="169" t="s">
        <v>1503</v>
      </c>
      <c r="C424" s="219"/>
      <c r="D424" s="169" t="s">
        <v>1702</v>
      </c>
      <c r="E424" s="209">
        <v>145.71</v>
      </c>
      <c r="F424" s="219"/>
      <c r="G424" s="219"/>
      <c r="H424" s="178" t="s">
        <v>2782</v>
      </c>
    </row>
    <row r="425" spans="1:8" x14ac:dyDescent="0.3">
      <c r="A425" s="219"/>
      <c r="B425" s="169" t="s">
        <v>1503</v>
      </c>
      <c r="C425" s="219"/>
      <c r="D425" s="169" t="s">
        <v>1714</v>
      </c>
      <c r="E425" s="209">
        <v>109.93</v>
      </c>
      <c r="F425" s="219"/>
      <c r="G425" s="219"/>
      <c r="H425" s="178" t="s">
        <v>2784</v>
      </c>
    </row>
    <row r="426" spans="1:8" x14ac:dyDescent="0.3">
      <c r="A426" s="219"/>
      <c r="B426" s="169" t="s">
        <v>1503</v>
      </c>
      <c r="C426" s="219"/>
      <c r="D426" s="169" t="s">
        <v>1717</v>
      </c>
      <c r="E426" s="209">
        <v>133.16999999999999</v>
      </c>
      <c r="F426" s="219"/>
      <c r="G426" s="219"/>
      <c r="H426" s="178" t="s">
        <v>2786</v>
      </c>
    </row>
    <row r="427" spans="1:8" x14ac:dyDescent="0.3">
      <c r="A427" s="220"/>
      <c r="B427" s="169" t="s">
        <v>1503</v>
      </c>
      <c r="C427" s="220"/>
      <c r="D427" s="169" t="s">
        <v>1720</v>
      </c>
      <c r="E427" s="209">
        <v>146.11000000000001</v>
      </c>
      <c r="F427" s="220"/>
      <c r="G427" s="220"/>
      <c r="H427" s="178" t="s">
        <v>2789</v>
      </c>
    </row>
    <row r="428" spans="1:8" x14ac:dyDescent="0.3">
      <c r="A428" s="231">
        <v>51</v>
      </c>
      <c r="B428" s="169" t="s">
        <v>1503</v>
      </c>
      <c r="C428" s="235" t="s">
        <v>2490</v>
      </c>
      <c r="D428" s="169" t="s">
        <v>1623</v>
      </c>
      <c r="E428" s="209">
        <v>177.47</v>
      </c>
      <c r="F428" s="274">
        <v>45336</v>
      </c>
      <c r="G428" s="235" t="s">
        <v>2773</v>
      </c>
      <c r="H428" s="178" t="s">
        <v>2765</v>
      </c>
    </row>
    <row r="429" spans="1:8" x14ac:dyDescent="0.3">
      <c r="A429" s="219"/>
      <c r="B429" s="169" t="s">
        <v>1503</v>
      </c>
      <c r="C429" s="219"/>
      <c r="D429" s="169" t="s">
        <v>1626</v>
      </c>
      <c r="E429" s="209">
        <v>97.3</v>
      </c>
      <c r="F429" s="219"/>
      <c r="G429" s="219"/>
      <c r="H429" s="178" t="s">
        <v>2767</v>
      </c>
    </row>
    <row r="430" spans="1:8" x14ac:dyDescent="0.3">
      <c r="A430" s="219"/>
      <c r="B430" s="169" t="s">
        <v>1503</v>
      </c>
      <c r="C430" s="219"/>
      <c r="D430" s="169" t="s">
        <v>1629</v>
      </c>
      <c r="E430" s="209">
        <v>158.66999999999999</v>
      </c>
      <c r="F430" s="219"/>
      <c r="G430" s="219"/>
      <c r="H430" s="178" t="s">
        <v>2769</v>
      </c>
    </row>
    <row r="431" spans="1:8" x14ac:dyDescent="0.3">
      <c r="A431" s="219"/>
      <c r="B431" s="169" t="s">
        <v>1503</v>
      </c>
      <c r="C431" s="219"/>
      <c r="D431" s="169" t="s">
        <v>1632</v>
      </c>
      <c r="E431" s="209">
        <v>141.16999999999999</v>
      </c>
      <c r="F431" s="219"/>
      <c r="G431" s="219"/>
      <c r="H431" s="178" t="s">
        <v>2771</v>
      </c>
    </row>
    <row r="432" spans="1:8" x14ac:dyDescent="0.3">
      <c r="A432" s="219"/>
      <c r="B432" s="169" t="s">
        <v>1503</v>
      </c>
      <c r="C432" s="219"/>
      <c r="D432" s="169" t="s">
        <v>1657</v>
      </c>
      <c r="E432" s="209">
        <v>180.74</v>
      </c>
      <c r="F432" s="219"/>
      <c r="G432" s="219"/>
      <c r="H432" s="178" t="s">
        <v>2774</v>
      </c>
    </row>
    <row r="433" spans="1:8" x14ac:dyDescent="0.3">
      <c r="A433" s="219"/>
      <c r="B433" s="169" t="s">
        <v>1503</v>
      </c>
      <c r="C433" s="219"/>
      <c r="D433" s="169" t="s">
        <v>1660</v>
      </c>
      <c r="E433" s="209">
        <v>163.49</v>
      </c>
      <c r="F433" s="219"/>
      <c r="G433" s="219"/>
      <c r="H433" s="178" t="s">
        <v>2766</v>
      </c>
    </row>
    <row r="434" spans="1:8" x14ac:dyDescent="0.3">
      <c r="A434" s="219"/>
      <c r="B434" s="169" t="s">
        <v>1503</v>
      </c>
      <c r="C434" s="219"/>
      <c r="D434" s="169" t="s">
        <v>1663</v>
      </c>
      <c r="E434" s="209">
        <v>103.12</v>
      </c>
      <c r="F434" s="220"/>
      <c r="G434" s="220"/>
      <c r="H434" s="178" t="s">
        <v>2777</v>
      </c>
    </row>
    <row r="435" spans="1:8" x14ac:dyDescent="0.3">
      <c r="A435" s="219"/>
      <c r="B435" s="169" t="s">
        <v>1503</v>
      </c>
      <c r="C435" s="219"/>
      <c r="D435" s="169" t="s">
        <v>1683</v>
      </c>
      <c r="E435" s="209">
        <v>76.84</v>
      </c>
      <c r="F435" s="274">
        <v>45337</v>
      </c>
      <c r="G435" s="235" t="s">
        <v>2560</v>
      </c>
      <c r="H435" s="178" t="s">
        <v>2779</v>
      </c>
    </row>
    <row r="436" spans="1:8" x14ac:dyDescent="0.3">
      <c r="A436" s="219"/>
      <c r="B436" s="169" t="s">
        <v>1503</v>
      </c>
      <c r="C436" s="219"/>
      <c r="D436" s="169" t="s">
        <v>1686</v>
      </c>
      <c r="E436" s="209">
        <v>180.65</v>
      </c>
      <c r="F436" s="219"/>
      <c r="G436" s="219"/>
      <c r="H436" s="178" t="s">
        <v>2781</v>
      </c>
    </row>
    <row r="437" spans="1:8" x14ac:dyDescent="0.3">
      <c r="A437" s="219"/>
      <c r="B437" s="169" t="s">
        <v>1503</v>
      </c>
      <c r="C437" s="219"/>
      <c r="D437" s="169" t="s">
        <v>1702</v>
      </c>
      <c r="E437" s="209">
        <v>145.71</v>
      </c>
      <c r="F437" s="219"/>
      <c r="G437" s="219"/>
      <c r="H437" s="178" t="s">
        <v>2783</v>
      </c>
    </row>
    <row r="438" spans="1:8" x14ac:dyDescent="0.3">
      <c r="A438" s="219"/>
      <c r="B438" s="169" t="s">
        <v>1503</v>
      </c>
      <c r="C438" s="219"/>
      <c r="D438" s="169" t="s">
        <v>1714</v>
      </c>
      <c r="E438" s="209">
        <v>109.93</v>
      </c>
      <c r="F438" s="219"/>
      <c r="G438" s="219"/>
      <c r="H438" s="178" t="s">
        <v>2785</v>
      </c>
    </row>
    <row r="439" spans="1:8" x14ac:dyDescent="0.3">
      <c r="A439" s="219"/>
      <c r="B439" s="169" t="s">
        <v>1503</v>
      </c>
      <c r="C439" s="219"/>
      <c r="D439" s="169" t="s">
        <v>1717</v>
      </c>
      <c r="E439" s="209">
        <v>133.16999999999999</v>
      </c>
      <c r="F439" s="219"/>
      <c r="G439" s="219"/>
      <c r="H439" s="178" t="s">
        <v>2787</v>
      </c>
    </row>
    <row r="440" spans="1:8" x14ac:dyDescent="0.3">
      <c r="A440" s="220"/>
      <c r="B440" s="169" t="s">
        <v>1503</v>
      </c>
      <c r="C440" s="220"/>
      <c r="D440" s="169" t="s">
        <v>1720</v>
      </c>
      <c r="E440" s="209">
        <v>146.11000000000001</v>
      </c>
      <c r="F440" s="220"/>
      <c r="G440" s="220"/>
      <c r="H440" s="178" t="s">
        <v>2788</v>
      </c>
    </row>
    <row r="441" spans="1:8" x14ac:dyDescent="0.3">
      <c r="A441" s="231" t="s">
        <v>2480</v>
      </c>
      <c r="B441" s="169" t="s">
        <v>1503</v>
      </c>
      <c r="C441" s="225" t="s">
        <v>2413</v>
      </c>
      <c r="D441" s="169" t="s">
        <v>1737</v>
      </c>
      <c r="E441" s="209">
        <v>104.2</v>
      </c>
      <c r="F441" s="273">
        <v>45337</v>
      </c>
      <c r="G441" s="236" t="s">
        <v>2773</v>
      </c>
      <c r="H441" s="178" t="s">
        <v>2790</v>
      </c>
    </row>
    <row r="442" spans="1:8" x14ac:dyDescent="0.3">
      <c r="A442" s="219"/>
      <c r="B442" s="169" t="s">
        <v>1503</v>
      </c>
      <c r="C442" s="219"/>
      <c r="D442" s="169" t="s">
        <v>1740</v>
      </c>
      <c r="E442" s="209">
        <v>136.74</v>
      </c>
      <c r="F442" s="219"/>
      <c r="G442" s="219"/>
      <c r="H442" s="178" t="s">
        <v>2792</v>
      </c>
    </row>
    <row r="443" spans="1:8" x14ac:dyDescent="0.3">
      <c r="A443" s="219"/>
      <c r="B443" s="169" t="s">
        <v>1503</v>
      </c>
      <c r="C443" s="219"/>
      <c r="D443" s="169" t="s">
        <v>1743</v>
      </c>
      <c r="E443" s="209">
        <v>158.1</v>
      </c>
      <c r="F443" s="219"/>
      <c r="G443" s="219"/>
      <c r="H443" s="178" t="s">
        <v>2794</v>
      </c>
    </row>
    <row r="444" spans="1:8" x14ac:dyDescent="0.3">
      <c r="A444" s="219"/>
      <c r="B444" s="169" t="s">
        <v>1503</v>
      </c>
      <c r="C444" s="219"/>
      <c r="D444" s="169" t="s">
        <v>1746</v>
      </c>
      <c r="E444" s="209">
        <v>163.92</v>
      </c>
      <c r="F444" s="219"/>
      <c r="G444" s="219"/>
      <c r="H444" s="178" t="s">
        <v>2796</v>
      </c>
    </row>
    <row r="445" spans="1:8" x14ac:dyDescent="0.3">
      <c r="A445" s="219"/>
      <c r="B445" s="169" t="s">
        <v>1503</v>
      </c>
      <c r="C445" s="219"/>
      <c r="D445" s="169" t="s">
        <v>1765</v>
      </c>
      <c r="E445" s="209">
        <v>107.46</v>
      </c>
      <c r="F445" s="219"/>
      <c r="G445" s="219"/>
      <c r="H445" s="178" t="s">
        <v>2798</v>
      </c>
    </row>
    <row r="446" spans="1:8" x14ac:dyDescent="0.3">
      <c r="A446" s="219"/>
      <c r="B446" s="169" t="s">
        <v>1503</v>
      </c>
      <c r="C446" s="219"/>
      <c r="D446" s="169" t="s">
        <v>1774</v>
      </c>
      <c r="E446" s="209">
        <v>105.49</v>
      </c>
      <c r="F446" s="219"/>
      <c r="G446" s="219"/>
      <c r="H446" s="178" t="s">
        <v>2800</v>
      </c>
    </row>
    <row r="447" spans="1:8" x14ac:dyDescent="0.3">
      <c r="A447" s="220"/>
      <c r="B447" s="169" t="s">
        <v>1503</v>
      </c>
      <c r="C447" s="220"/>
      <c r="D447" s="169" t="s">
        <v>1777</v>
      </c>
      <c r="E447" s="209">
        <v>186.59</v>
      </c>
      <c r="F447" s="220"/>
      <c r="G447" s="220"/>
      <c r="H447" s="178" t="s">
        <v>2802</v>
      </c>
    </row>
    <row r="448" spans="1:8" x14ac:dyDescent="0.3">
      <c r="A448" s="231" t="s">
        <v>2481</v>
      </c>
      <c r="B448" s="169" t="s">
        <v>1503</v>
      </c>
      <c r="C448" s="225" t="s">
        <v>2414</v>
      </c>
      <c r="D448" s="169" t="s">
        <v>1797</v>
      </c>
      <c r="E448" s="209">
        <v>155.76</v>
      </c>
      <c r="F448" s="273">
        <v>45338</v>
      </c>
      <c r="G448" s="236" t="s">
        <v>2639</v>
      </c>
      <c r="H448" s="178" t="s">
        <v>2804</v>
      </c>
    </row>
    <row r="449" spans="1:8" x14ac:dyDescent="0.3">
      <c r="A449" s="219"/>
      <c r="B449" s="169" t="s">
        <v>1503</v>
      </c>
      <c r="C449" s="219"/>
      <c r="D449" s="169" t="s">
        <v>1800</v>
      </c>
      <c r="E449" s="209">
        <v>143.57</v>
      </c>
      <c r="F449" s="219"/>
      <c r="G449" s="219"/>
      <c r="H449" s="178" t="s">
        <v>2806</v>
      </c>
    </row>
    <row r="450" spans="1:8" x14ac:dyDescent="0.3">
      <c r="A450" s="219"/>
      <c r="B450" s="169" t="s">
        <v>1503</v>
      </c>
      <c r="C450" s="219"/>
      <c r="D450" s="169" t="s">
        <v>1803</v>
      </c>
      <c r="E450" s="209">
        <v>151.5</v>
      </c>
      <c r="F450" s="219"/>
      <c r="G450" s="219"/>
      <c r="H450" s="178" t="s">
        <v>2808</v>
      </c>
    </row>
    <row r="451" spans="1:8" x14ac:dyDescent="0.3">
      <c r="A451" s="219"/>
      <c r="B451" s="169" t="s">
        <v>1503</v>
      </c>
      <c r="C451" s="219"/>
      <c r="D451" s="169" t="s">
        <v>1828</v>
      </c>
      <c r="E451" s="209">
        <v>104.62</v>
      </c>
      <c r="F451" s="219"/>
      <c r="G451" s="219"/>
      <c r="H451" s="178" t="s">
        <v>2810</v>
      </c>
    </row>
    <row r="452" spans="1:8" x14ac:dyDescent="0.3">
      <c r="A452" s="219"/>
      <c r="B452" s="169" t="s">
        <v>1503</v>
      </c>
      <c r="C452" s="219"/>
      <c r="D452" s="169" t="s">
        <v>1831</v>
      </c>
      <c r="E452" s="209">
        <v>176.72</v>
      </c>
      <c r="F452" s="219"/>
      <c r="G452" s="219"/>
      <c r="H452" s="178" t="s">
        <v>2812</v>
      </c>
    </row>
    <row r="453" spans="1:8" x14ac:dyDescent="0.3">
      <c r="A453" s="220"/>
      <c r="B453" s="169" t="s">
        <v>1503</v>
      </c>
      <c r="C453" s="220"/>
      <c r="D453" s="169" t="s">
        <v>1834</v>
      </c>
      <c r="E453" s="209">
        <v>171.52</v>
      </c>
      <c r="F453" s="220"/>
      <c r="G453" s="220"/>
      <c r="H453" s="178" t="s">
        <v>2814</v>
      </c>
    </row>
    <row r="454" spans="1:8" x14ac:dyDescent="0.3">
      <c r="A454" s="231">
        <v>54</v>
      </c>
      <c r="B454" s="169" t="s">
        <v>1503</v>
      </c>
      <c r="C454" s="236" t="s">
        <v>2491</v>
      </c>
      <c r="D454" s="169" t="s">
        <v>1737</v>
      </c>
      <c r="E454" s="209">
        <v>104.2</v>
      </c>
      <c r="F454" s="277">
        <v>45338</v>
      </c>
      <c r="G454" s="225" t="s">
        <v>2639</v>
      </c>
      <c r="H454" s="178" t="s">
        <v>2791</v>
      </c>
    </row>
    <row r="455" spans="1:8" x14ac:dyDescent="0.3">
      <c r="A455" s="219"/>
      <c r="B455" s="169" t="s">
        <v>1503</v>
      </c>
      <c r="C455" s="219"/>
      <c r="D455" s="169" t="s">
        <v>1740</v>
      </c>
      <c r="E455" s="209">
        <v>136.74</v>
      </c>
      <c r="F455" s="219"/>
      <c r="G455" s="219"/>
      <c r="H455" s="178" t="s">
        <v>2793</v>
      </c>
    </row>
    <row r="456" spans="1:8" x14ac:dyDescent="0.3">
      <c r="A456" s="219"/>
      <c r="B456" s="169" t="s">
        <v>1503</v>
      </c>
      <c r="C456" s="219"/>
      <c r="D456" s="169" t="s">
        <v>1743</v>
      </c>
      <c r="E456" s="209">
        <v>158.1</v>
      </c>
      <c r="F456" s="219"/>
      <c r="G456" s="219"/>
      <c r="H456" s="178" t="s">
        <v>2795</v>
      </c>
    </row>
    <row r="457" spans="1:8" x14ac:dyDescent="0.3">
      <c r="A457" s="219"/>
      <c r="B457" s="169" t="s">
        <v>1503</v>
      </c>
      <c r="C457" s="219"/>
      <c r="D457" s="169" t="s">
        <v>1746</v>
      </c>
      <c r="E457" s="209">
        <v>163.92</v>
      </c>
      <c r="F457" s="219"/>
      <c r="G457" s="219"/>
      <c r="H457" s="178" t="s">
        <v>2797</v>
      </c>
    </row>
    <row r="458" spans="1:8" x14ac:dyDescent="0.3">
      <c r="A458" s="219"/>
      <c r="B458" s="169" t="s">
        <v>1503</v>
      </c>
      <c r="C458" s="219"/>
      <c r="D458" s="169" t="s">
        <v>1765</v>
      </c>
      <c r="E458" s="209">
        <v>107.46</v>
      </c>
      <c r="F458" s="219"/>
      <c r="G458" s="219"/>
      <c r="H458" s="178" t="s">
        <v>2799</v>
      </c>
    </row>
    <row r="459" spans="1:8" x14ac:dyDescent="0.3">
      <c r="A459" s="219"/>
      <c r="B459" s="169" t="s">
        <v>1503</v>
      </c>
      <c r="C459" s="219"/>
      <c r="D459" s="169" t="s">
        <v>1774</v>
      </c>
      <c r="E459" s="209">
        <v>105.49</v>
      </c>
      <c r="F459" s="219"/>
      <c r="G459" s="219"/>
      <c r="H459" s="178" t="s">
        <v>2801</v>
      </c>
    </row>
    <row r="460" spans="1:8" x14ac:dyDescent="0.3">
      <c r="A460" s="219"/>
      <c r="B460" s="169" t="s">
        <v>1503</v>
      </c>
      <c r="C460" s="219"/>
      <c r="D460" s="169" t="s">
        <v>1777</v>
      </c>
      <c r="E460" s="209">
        <v>186.59</v>
      </c>
      <c r="F460" s="220"/>
      <c r="G460" s="220"/>
      <c r="H460" s="178" t="s">
        <v>2803</v>
      </c>
    </row>
    <row r="461" spans="1:8" x14ac:dyDescent="0.3">
      <c r="A461" s="219"/>
      <c r="B461" s="169" t="s">
        <v>1503</v>
      </c>
      <c r="C461" s="219"/>
      <c r="D461" s="169" t="s">
        <v>1797</v>
      </c>
      <c r="E461" s="209">
        <v>155.76</v>
      </c>
      <c r="F461" s="273">
        <v>45338</v>
      </c>
      <c r="G461" s="236" t="s">
        <v>2639</v>
      </c>
      <c r="H461" s="178" t="s">
        <v>2805</v>
      </c>
    </row>
    <row r="462" spans="1:8" x14ac:dyDescent="0.3">
      <c r="A462" s="219"/>
      <c r="B462" s="169" t="s">
        <v>1503</v>
      </c>
      <c r="C462" s="219"/>
      <c r="D462" s="169" t="s">
        <v>1800</v>
      </c>
      <c r="E462" s="209">
        <v>143.57</v>
      </c>
      <c r="F462" s="219"/>
      <c r="G462" s="219"/>
      <c r="H462" s="178" t="s">
        <v>2807</v>
      </c>
    </row>
    <row r="463" spans="1:8" x14ac:dyDescent="0.3">
      <c r="A463" s="219"/>
      <c r="B463" s="169" t="s">
        <v>1503</v>
      </c>
      <c r="C463" s="219"/>
      <c r="D463" s="169" t="s">
        <v>1803</v>
      </c>
      <c r="E463" s="209">
        <v>151.5</v>
      </c>
      <c r="F463" s="219"/>
      <c r="G463" s="219"/>
      <c r="H463" s="178" t="s">
        <v>2809</v>
      </c>
    </row>
    <row r="464" spans="1:8" x14ac:dyDescent="0.3">
      <c r="A464" s="219"/>
      <c r="B464" s="169" t="s">
        <v>1503</v>
      </c>
      <c r="C464" s="219"/>
      <c r="D464" s="169" t="s">
        <v>1828</v>
      </c>
      <c r="E464" s="209">
        <v>104.62</v>
      </c>
      <c r="F464" s="219"/>
      <c r="G464" s="219"/>
      <c r="H464" s="178" t="s">
        <v>2811</v>
      </c>
    </row>
    <row r="465" spans="1:8" x14ac:dyDescent="0.3">
      <c r="A465" s="219"/>
      <c r="B465" s="169" t="s">
        <v>1503</v>
      </c>
      <c r="C465" s="219"/>
      <c r="D465" s="169" t="s">
        <v>1831</v>
      </c>
      <c r="E465" s="209">
        <v>176.72</v>
      </c>
      <c r="F465" s="219"/>
      <c r="G465" s="219"/>
      <c r="H465" s="178" t="s">
        <v>2813</v>
      </c>
    </row>
    <row r="466" spans="1:8" x14ac:dyDescent="0.3">
      <c r="A466" s="220"/>
      <c r="B466" s="169" t="s">
        <v>1503</v>
      </c>
      <c r="C466" s="220"/>
      <c r="D466" s="169" t="s">
        <v>1834</v>
      </c>
      <c r="E466" s="209">
        <v>171.52</v>
      </c>
      <c r="F466" s="220"/>
      <c r="G466" s="220"/>
      <c r="H466" s="178" t="s">
        <v>2815</v>
      </c>
    </row>
    <row r="467" spans="1:8" x14ac:dyDescent="0.3">
      <c r="A467" s="231" t="s">
        <v>2482</v>
      </c>
      <c r="B467" s="169" t="s">
        <v>903</v>
      </c>
      <c r="C467" s="218" t="s">
        <v>2403</v>
      </c>
      <c r="D467" s="169" t="s">
        <v>907</v>
      </c>
      <c r="E467" s="209">
        <v>597.74</v>
      </c>
      <c r="F467" s="269">
        <v>45340</v>
      </c>
      <c r="G467" s="233" t="s">
        <v>2556</v>
      </c>
      <c r="H467" s="178" t="s">
        <v>2816</v>
      </c>
    </row>
    <row r="468" spans="1:8" x14ac:dyDescent="0.3">
      <c r="A468" s="219"/>
      <c r="B468" s="169" t="s">
        <v>903</v>
      </c>
      <c r="C468" s="219"/>
      <c r="D468" s="169" t="s">
        <v>910</v>
      </c>
      <c r="E468" s="209">
        <v>618.45000000000005</v>
      </c>
      <c r="F468" s="219"/>
      <c r="G468" s="219"/>
      <c r="H468" s="178" t="s">
        <v>2818</v>
      </c>
    </row>
    <row r="469" spans="1:8" x14ac:dyDescent="0.3">
      <c r="A469" s="219"/>
      <c r="B469" s="169" t="s">
        <v>903</v>
      </c>
      <c r="C469" s="219"/>
      <c r="D469" s="169" t="s">
        <v>913</v>
      </c>
      <c r="E469" s="209">
        <v>414.16</v>
      </c>
      <c r="F469" s="219"/>
      <c r="G469" s="219"/>
      <c r="H469" s="178" t="s">
        <v>2819</v>
      </c>
    </row>
    <row r="470" spans="1:8" x14ac:dyDescent="0.3">
      <c r="A470" s="219"/>
      <c r="B470" s="169" t="s">
        <v>903</v>
      </c>
      <c r="C470" s="219"/>
      <c r="D470" s="169" t="s">
        <v>916</v>
      </c>
      <c r="E470" s="209">
        <v>824.25</v>
      </c>
      <c r="F470" s="219"/>
      <c r="G470" s="219"/>
      <c r="H470" s="178" t="s">
        <v>2820</v>
      </c>
    </row>
    <row r="471" spans="1:8" x14ac:dyDescent="0.3">
      <c r="A471" s="220"/>
      <c r="B471" s="169" t="s">
        <v>903</v>
      </c>
      <c r="C471" s="220"/>
      <c r="D471" s="169" t="s">
        <v>919</v>
      </c>
      <c r="E471" s="209">
        <v>882.95</v>
      </c>
      <c r="F471" s="220"/>
      <c r="G471" s="220"/>
      <c r="H471" s="178" t="s">
        <v>2821</v>
      </c>
    </row>
    <row r="472" spans="1:8" x14ac:dyDescent="0.3">
      <c r="A472" s="231" t="s">
        <v>2483</v>
      </c>
      <c r="B472" s="169" t="s">
        <v>903</v>
      </c>
      <c r="C472" s="218" t="s">
        <v>2404</v>
      </c>
      <c r="D472" s="169" t="s">
        <v>931</v>
      </c>
      <c r="E472" s="209">
        <v>684.61</v>
      </c>
      <c r="F472" s="269">
        <v>45341</v>
      </c>
      <c r="G472" s="233" t="s">
        <v>2556</v>
      </c>
      <c r="H472" s="178" t="s">
        <v>2826</v>
      </c>
    </row>
    <row r="473" spans="1:8" x14ac:dyDescent="0.3">
      <c r="A473" s="219"/>
      <c r="B473" s="169" t="s">
        <v>903</v>
      </c>
      <c r="C473" s="219"/>
      <c r="D473" s="169" t="s">
        <v>934</v>
      </c>
      <c r="E473" s="209">
        <v>375.48</v>
      </c>
      <c r="F473" s="219"/>
      <c r="G473" s="219"/>
      <c r="H473" s="178" t="s">
        <v>2828</v>
      </c>
    </row>
    <row r="474" spans="1:8" x14ac:dyDescent="0.3">
      <c r="A474" s="219"/>
      <c r="B474" s="169" t="s">
        <v>903</v>
      </c>
      <c r="C474" s="219"/>
      <c r="D474" s="169" t="s">
        <v>937</v>
      </c>
      <c r="E474" s="209">
        <v>447.63</v>
      </c>
      <c r="F474" s="219"/>
      <c r="G474" s="219"/>
      <c r="H474" s="178" t="s">
        <v>2829</v>
      </c>
    </row>
    <row r="475" spans="1:8" x14ac:dyDescent="0.3">
      <c r="A475" s="219"/>
      <c r="B475" s="169" t="s">
        <v>903</v>
      </c>
      <c r="C475" s="219"/>
      <c r="D475" s="169" t="s">
        <v>940</v>
      </c>
      <c r="E475" s="209">
        <v>859.05</v>
      </c>
      <c r="F475" s="219"/>
      <c r="G475" s="219"/>
      <c r="H475" s="178" t="s">
        <v>2830</v>
      </c>
    </row>
    <row r="476" spans="1:8" x14ac:dyDescent="0.3">
      <c r="A476" s="220"/>
      <c r="B476" s="169" t="s">
        <v>903</v>
      </c>
      <c r="C476" s="220"/>
      <c r="D476" s="169" t="s">
        <v>943</v>
      </c>
      <c r="E476" s="209">
        <v>801.07</v>
      </c>
      <c r="F476" s="220"/>
      <c r="G476" s="220"/>
      <c r="H476" s="178" t="s">
        <v>2831</v>
      </c>
    </row>
    <row r="477" spans="1:8" x14ac:dyDescent="0.3">
      <c r="A477" s="231">
        <v>57</v>
      </c>
      <c r="B477" s="169" t="s">
        <v>903</v>
      </c>
      <c r="C477" s="233" t="s">
        <v>2489</v>
      </c>
      <c r="D477" s="169" t="s">
        <v>907</v>
      </c>
      <c r="E477" s="209">
        <v>597.74</v>
      </c>
      <c r="F477" s="269">
        <v>45340</v>
      </c>
      <c r="G477" s="233" t="s">
        <v>2556</v>
      </c>
      <c r="H477" s="178" t="s">
        <v>2817</v>
      </c>
    </row>
    <row r="478" spans="1:8" x14ac:dyDescent="0.3">
      <c r="A478" s="219"/>
      <c r="B478" s="169" t="s">
        <v>903</v>
      </c>
      <c r="C478" s="219"/>
      <c r="D478" s="169" t="s">
        <v>910</v>
      </c>
      <c r="E478" s="209">
        <v>618.45000000000005</v>
      </c>
      <c r="F478" s="219"/>
      <c r="G478" s="219"/>
      <c r="H478" s="178" t="s">
        <v>2822</v>
      </c>
    </row>
    <row r="479" spans="1:8" x14ac:dyDescent="0.3">
      <c r="A479" s="219"/>
      <c r="B479" s="169" t="s">
        <v>903</v>
      </c>
      <c r="C479" s="219"/>
      <c r="D479" s="169" t="s">
        <v>913</v>
      </c>
      <c r="E479" s="209">
        <v>414.16</v>
      </c>
      <c r="F479" s="219"/>
      <c r="G479" s="219"/>
      <c r="H479" s="178" t="s">
        <v>2823</v>
      </c>
    </row>
    <row r="480" spans="1:8" x14ac:dyDescent="0.3">
      <c r="A480" s="219"/>
      <c r="B480" s="169" t="s">
        <v>903</v>
      </c>
      <c r="C480" s="219"/>
      <c r="D480" s="169" t="s">
        <v>916</v>
      </c>
      <c r="E480" s="209">
        <v>824.25</v>
      </c>
      <c r="F480" s="219"/>
      <c r="G480" s="219"/>
      <c r="H480" s="178" t="s">
        <v>2824</v>
      </c>
    </row>
    <row r="481" spans="1:8" x14ac:dyDescent="0.3">
      <c r="A481" s="219"/>
      <c r="B481" s="169" t="s">
        <v>903</v>
      </c>
      <c r="C481" s="219"/>
      <c r="D481" s="169" t="s">
        <v>919</v>
      </c>
      <c r="E481" s="209">
        <v>882.95</v>
      </c>
      <c r="F481" s="220"/>
      <c r="G481" s="220"/>
      <c r="H481" s="178" t="s">
        <v>2825</v>
      </c>
    </row>
    <row r="482" spans="1:8" x14ac:dyDescent="0.3">
      <c r="A482" s="219"/>
      <c r="B482" s="169" t="s">
        <v>903</v>
      </c>
      <c r="C482" s="219"/>
      <c r="D482" s="169" t="s">
        <v>931</v>
      </c>
      <c r="E482" s="209">
        <v>684.61</v>
      </c>
      <c r="F482" s="269">
        <v>45341</v>
      </c>
      <c r="G482" s="233" t="s">
        <v>2556</v>
      </c>
      <c r="H482" s="178" t="s">
        <v>2827</v>
      </c>
    </row>
    <row r="483" spans="1:8" x14ac:dyDescent="0.3">
      <c r="A483" s="219"/>
      <c r="B483" s="169" t="s">
        <v>903</v>
      </c>
      <c r="C483" s="219"/>
      <c r="D483" s="169" t="s">
        <v>934</v>
      </c>
      <c r="E483" s="209">
        <v>375.48</v>
      </c>
      <c r="F483" s="219"/>
      <c r="G483" s="219"/>
      <c r="H483" s="178" t="s">
        <v>2832</v>
      </c>
    </row>
    <row r="484" spans="1:8" x14ac:dyDescent="0.3">
      <c r="A484" s="219"/>
      <c r="B484" s="169" t="s">
        <v>903</v>
      </c>
      <c r="C484" s="219"/>
      <c r="D484" s="169" t="s">
        <v>937</v>
      </c>
      <c r="E484" s="209">
        <v>447.63</v>
      </c>
      <c r="F484" s="219"/>
      <c r="G484" s="219"/>
      <c r="H484" s="178" t="s">
        <v>2833</v>
      </c>
    </row>
    <row r="485" spans="1:8" x14ac:dyDescent="0.3">
      <c r="A485" s="219"/>
      <c r="B485" s="169" t="s">
        <v>903</v>
      </c>
      <c r="C485" s="219"/>
      <c r="D485" s="169" t="s">
        <v>940</v>
      </c>
      <c r="E485" s="209">
        <v>859.05</v>
      </c>
      <c r="F485" s="219"/>
      <c r="G485" s="219"/>
      <c r="H485" s="178" t="s">
        <v>2834</v>
      </c>
    </row>
    <row r="486" spans="1:8" x14ac:dyDescent="0.3">
      <c r="A486" s="220"/>
      <c r="B486" s="169" t="s">
        <v>903</v>
      </c>
      <c r="C486" s="220"/>
      <c r="D486" s="169" t="s">
        <v>943</v>
      </c>
      <c r="E486" s="209">
        <v>801.07</v>
      </c>
      <c r="F486" s="220"/>
      <c r="G486" s="220"/>
      <c r="H486" s="178" t="s">
        <v>2835</v>
      </c>
    </row>
    <row r="487" spans="1:8" x14ac:dyDescent="0.3">
      <c r="A487" s="231" t="s">
        <v>2484</v>
      </c>
      <c r="B487" s="169" t="s">
        <v>903</v>
      </c>
      <c r="C487" s="234" t="s">
        <v>2405</v>
      </c>
      <c r="D487" s="169" t="s">
        <v>952</v>
      </c>
      <c r="E487" s="209">
        <v>540.75</v>
      </c>
      <c r="F487" s="270">
        <v>45342</v>
      </c>
      <c r="G487" s="234" t="s">
        <v>2845</v>
      </c>
      <c r="H487" s="178" t="s">
        <v>2819</v>
      </c>
    </row>
    <row r="488" spans="1:8" x14ac:dyDescent="0.3">
      <c r="A488" s="219"/>
      <c r="B488" s="169" t="s">
        <v>903</v>
      </c>
      <c r="C488" s="219"/>
      <c r="D488" s="169" t="s">
        <v>955</v>
      </c>
      <c r="E488" s="209">
        <v>424.07</v>
      </c>
      <c r="F488" s="271"/>
      <c r="G488" s="219"/>
      <c r="H488" s="178" t="s">
        <v>2837</v>
      </c>
    </row>
    <row r="489" spans="1:8" x14ac:dyDescent="0.3">
      <c r="A489" s="219"/>
      <c r="B489" s="169" t="s">
        <v>903</v>
      </c>
      <c r="C489" s="219"/>
      <c r="D489" s="169" t="s">
        <v>958</v>
      </c>
      <c r="E489" s="209">
        <v>875.95</v>
      </c>
      <c r="F489" s="271"/>
      <c r="G489" s="219"/>
      <c r="H489" s="178" t="s">
        <v>2839</v>
      </c>
    </row>
    <row r="490" spans="1:8" x14ac:dyDescent="0.3">
      <c r="A490" s="219"/>
      <c r="B490" s="169" t="s">
        <v>903</v>
      </c>
      <c r="C490" s="219"/>
      <c r="D490" s="169" t="s">
        <v>961</v>
      </c>
      <c r="E490" s="209">
        <v>770.21</v>
      </c>
      <c r="F490" s="271"/>
      <c r="G490" s="219"/>
      <c r="H490" s="178" t="s">
        <v>2841</v>
      </c>
    </row>
    <row r="491" spans="1:8" x14ac:dyDescent="0.3">
      <c r="A491" s="220"/>
      <c r="B491" s="169" t="s">
        <v>903</v>
      </c>
      <c r="C491" s="220"/>
      <c r="D491" s="169" t="s">
        <v>964</v>
      </c>
      <c r="E491" s="209">
        <v>623.30999999999995</v>
      </c>
      <c r="F491" s="272"/>
      <c r="G491" s="220"/>
      <c r="H491" s="178" t="s">
        <v>2843</v>
      </c>
    </row>
    <row r="492" spans="1:8" x14ac:dyDescent="0.3">
      <c r="A492" s="231" t="s">
        <v>2485</v>
      </c>
      <c r="B492" s="169" t="s">
        <v>903</v>
      </c>
      <c r="C492" s="221" t="s">
        <v>2406</v>
      </c>
      <c r="D492" s="169" t="s">
        <v>974</v>
      </c>
      <c r="E492" s="209">
        <v>633.64</v>
      </c>
      <c r="F492" s="270">
        <v>45342</v>
      </c>
      <c r="G492" s="234" t="s">
        <v>2556</v>
      </c>
      <c r="H492" s="178" t="s">
        <v>2846</v>
      </c>
    </row>
    <row r="493" spans="1:8" x14ac:dyDescent="0.3">
      <c r="A493" s="219"/>
      <c r="B493" s="169" t="s">
        <v>903</v>
      </c>
      <c r="C493" s="219"/>
      <c r="D493" s="169" t="s">
        <v>977</v>
      </c>
      <c r="E493" s="209">
        <v>576.02</v>
      </c>
      <c r="F493" s="271"/>
      <c r="G493" s="219"/>
      <c r="H493" s="178" t="s">
        <v>2847</v>
      </c>
    </row>
    <row r="494" spans="1:8" x14ac:dyDescent="0.3">
      <c r="A494" s="219"/>
      <c r="B494" s="169" t="s">
        <v>903</v>
      </c>
      <c r="C494" s="219"/>
      <c r="D494" s="169" t="s">
        <v>980</v>
      </c>
      <c r="E494" s="209">
        <v>649.91999999999996</v>
      </c>
      <c r="F494" s="271"/>
      <c r="G494" s="219"/>
      <c r="H494" s="178" t="s">
        <v>2848</v>
      </c>
    </row>
    <row r="495" spans="1:8" x14ac:dyDescent="0.3">
      <c r="A495" s="219"/>
      <c r="B495" s="169" t="s">
        <v>903</v>
      </c>
      <c r="C495" s="219"/>
      <c r="D495" s="169" t="s">
        <v>983</v>
      </c>
      <c r="E495" s="209">
        <v>861.18</v>
      </c>
      <c r="F495" s="271"/>
      <c r="G495" s="219"/>
      <c r="H495" s="178" t="s">
        <v>2849</v>
      </c>
    </row>
    <row r="496" spans="1:8" x14ac:dyDescent="0.3">
      <c r="A496" s="220"/>
      <c r="B496" s="169" t="s">
        <v>903</v>
      </c>
      <c r="C496" s="220"/>
      <c r="D496" s="169" t="s">
        <v>986</v>
      </c>
      <c r="E496" s="209">
        <v>479.49</v>
      </c>
      <c r="F496" s="272"/>
      <c r="G496" s="220"/>
      <c r="H496" s="178" t="s">
        <v>2850</v>
      </c>
    </row>
    <row r="497" spans="1:8" x14ac:dyDescent="0.3">
      <c r="A497" s="231">
        <v>60</v>
      </c>
      <c r="B497" s="169" t="s">
        <v>903</v>
      </c>
      <c r="C497" s="234" t="s">
        <v>2490</v>
      </c>
      <c r="D497" s="169" t="s">
        <v>952</v>
      </c>
      <c r="E497" s="209">
        <v>540.75</v>
      </c>
      <c r="F497" s="270">
        <v>45342</v>
      </c>
      <c r="G497" s="234" t="s">
        <v>2845</v>
      </c>
      <c r="H497" s="178" t="s">
        <v>2836</v>
      </c>
    </row>
    <row r="498" spans="1:8" x14ac:dyDescent="0.3">
      <c r="A498" s="219"/>
      <c r="B498" s="169" t="s">
        <v>903</v>
      </c>
      <c r="C498" s="219"/>
      <c r="D498" s="169" t="s">
        <v>955</v>
      </c>
      <c r="E498" s="209">
        <v>424.07</v>
      </c>
      <c r="F498" s="271"/>
      <c r="G498" s="219"/>
      <c r="H498" s="178" t="s">
        <v>2838</v>
      </c>
    </row>
    <row r="499" spans="1:8" x14ac:dyDescent="0.3">
      <c r="A499" s="219"/>
      <c r="B499" s="169" t="s">
        <v>903</v>
      </c>
      <c r="C499" s="219"/>
      <c r="D499" s="169" t="s">
        <v>958</v>
      </c>
      <c r="E499" s="209">
        <v>875.95</v>
      </c>
      <c r="F499" s="271"/>
      <c r="G499" s="219"/>
      <c r="H499" s="178" t="s">
        <v>2840</v>
      </c>
    </row>
    <row r="500" spans="1:8" x14ac:dyDescent="0.3">
      <c r="A500" s="219"/>
      <c r="B500" s="169" t="s">
        <v>903</v>
      </c>
      <c r="C500" s="219"/>
      <c r="D500" s="169" t="s">
        <v>961</v>
      </c>
      <c r="E500" s="209">
        <v>770.21</v>
      </c>
      <c r="F500" s="271"/>
      <c r="G500" s="219"/>
      <c r="H500" s="178" t="s">
        <v>2842</v>
      </c>
    </row>
    <row r="501" spans="1:8" x14ac:dyDescent="0.3">
      <c r="A501" s="219"/>
      <c r="B501" s="169" t="s">
        <v>903</v>
      </c>
      <c r="C501" s="219"/>
      <c r="D501" s="169" t="s">
        <v>964</v>
      </c>
      <c r="E501" s="209">
        <v>623.30999999999995</v>
      </c>
      <c r="F501" s="272"/>
      <c r="G501" s="220"/>
      <c r="H501" s="178" t="s">
        <v>2844</v>
      </c>
    </row>
    <row r="502" spans="1:8" x14ac:dyDescent="0.3">
      <c r="A502" s="219"/>
      <c r="B502" s="169" t="s">
        <v>903</v>
      </c>
      <c r="C502" s="219"/>
      <c r="D502" s="169" t="s">
        <v>974</v>
      </c>
      <c r="E502" s="209">
        <v>633.64</v>
      </c>
      <c r="F502" s="270">
        <v>45342</v>
      </c>
      <c r="G502" s="234" t="s">
        <v>2556</v>
      </c>
      <c r="H502" s="178" t="s">
        <v>2851</v>
      </c>
    </row>
    <row r="503" spans="1:8" x14ac:dyDescent="0.3">
      <c r="A503" s="219"/>
      <c r="B503" s="169" t="s">
        <v>903</v>
      </c>
      <c r="C503" s="219"/>
      <c r="D503" s="169" t="s">
        <v>977</v>
      </c>
      <c r="E503" s="209">
        <v>576.02</v>
      </c>
      <c r="F503" s="271"/>
      <c r="G503" s="219"/>
      <c r="H503" s="178" t="s">
        <v>2852</v>
      </c>
    </row>
    <row r="504" spans="1:8" x14ac:dyDescent="0.3">
      <c r="A504" s="219"/>
      <c r="B504" s="169" t="s">
        <v>903</v>
      </c>
      <c r="C504" s="219"/>
      <c r="D504" s="169" t="s">
        <v>980</v>
      </c>
      <c r="E504" s="209">
        <v>649.91999999999996</v>
      </c>
      <c r="F504" s="271"/>
      <c r="G504" s="219"/>
      <c r="H504" s="178" t="s">
        <v>2853</v>
      </c>
    </row>
    <row r="505" spans="1:8" x14ac:dyDescent="0.3">
      <c r="A505" s="219"/>
      <c r="B505" s="169" t="s">
        <v>903</v>
      </c>
      <c r="C505" s="219"/>
      <c r="D505" s="169" t="s">
        <v>983</v>
      </c>
      <c r="E505" s="209">
        <v>861.18</v>
      </c>
      <c r="F505" s="271"/>
      <c r="G505" s="219"/>
      <c r="H505" s="178" t="s">
        <v>2854</v>
      </c>
    </row>
    <row r="506" spans="1:8" x14ac:dyDescent="0.3">
      <c r="A506" s="220"/>
      <c r="B506" s="169" t="s">
        <v>903</v>
      </c>
      <c r="C506" s="220"/>
      <c r="D506" s="169" t="s">
        <v>986</v>
      </c>
      <c r="E506" s="209">
        <v>479.49</v>
      </c>
      <c r="F506" s="272"/>
      <c r="G506" s="220"/>
      <c r="H506" s="178" t="s">
        <v>2855</v>
      </c>
    </row>
    <row r="507" spans="1:8" x14ac:dyDescent="0.3">
      <c r="A507"/>
    </row>
    <row r="508" spans="1:8" x14ac:dyDescent="0.3">
      <c r="A508"/>
    </row>
    <row r="509" spans="1:8" x14ac:dyDescent="0.3">
      <c r="A509"/>
    </row>
    <row r="510" spans="1:8" x14ac:dyDescent="0.3">
      <c r="A510"/>
    </row>
    <row r="511" spans="1:8" x14ac:dyDescent="0.3">
      <c r="A511"/>
    </row>
    <row r="512" spans="1:8" x14ac:dyDescent="0.3">
      <c r="A512"/>
    </row>
    <row r="513" spans="1:1" x14ac:dyDescent="0.3">
      <c r="A513"/>
    </row>
    <row r="514" spans="1:1" x14ac:dyDescent="0.3">
      <c r="A514"/>
    </row>
    <row r="515" spans="1:1" x14ac:dyDescent="0.3">
      <c r="A515"/>
    </row>
    <row r="516" spans="1:1" x14ac:dyDescent="0.3">
      <c r="A516"/>
    </row>
    <row r="517" spans="1:1" x14ac:dyDescent="0.3">
      <c r="A517"/>
    </row>
    <row r="518" spans="1:1" x14ac:dyDescent="0.3">
      <c r="A518"/>
    </row>
    <row r="519" spans="1:1" x14ac:dyDescent="0.3">
      <c r="A519"/>
    </row>
    <row r="520" spans="1:1" x14ac:dyDescent="0.3">
      <c r="A520"/>
    </row>
    <row r="521" spans="1:1" x14ac:dyDescent="0.3">
      <c r="A521"/>
    </row>
    <row r="522" spans="1:1" x14ac:dyDescent="0.3">
      <c r="A522"/>
    </row>
    <row r="523" spans="1:1" x14ac:dyDescent="0.3">
      <c r="A523"/>
    </row>
    <row r="524" spans="1:1" x14ac:dyDescent="0.3">
      <c r="A524"/>
    </row>
    <row r="525" spans="1:1" x14ac:dyDescent="0.3">
      <c r="A525"/>
    </row>
    <row r="526" spans="1:1" x14ac:dyDescent="0.3">
      <c r="A526"/>
    </row>
    <row r="527" spans="1:1" x14ac:dyDescent="0.3">
      <c r="A527"/>
    </row>
    <row r="528" spans="1:1" x14ac:dyDescent="0.3">
      <c r="A528"/>
    </row>
    <row r="529" spans="1:1" x14ac:dyDescent="0.3">
      <c r="A529"/>
    </row>
    <row r="530" spans="1:1" x14ac:dyDescent="0.3">
      <c r="A530"/>
    </row>
    <row r="531" spans="1:1" x14ac:dyDescent="0.3">
      <c r="A531"/>
    </row>
    <row r="532" spans="1:1" x14ac:dyDescent="0.3">
      <c r="A532"/>
    </row>
    <row r="533" spans="1:1" x14ac:dyDescent="0.3">
      <c r="A533"/>
    </row>
    <row r="534" spans="1:1" x14ac:dyDescent="0.3">
      <c r="A534"/>
    </row>
    <row r="535" spans="1:1" x14ac:dyDescent="0.3">
      <c r="A535"/>
    </row>
    <row r="536" spans="1:1" x14ac:dyDescent="0.3">
      <c r="A536"/>
    </row>
    <row r="537" spans="1:1" x14ac:dyDescent="0.3">
      <c r="A537"/>
    </row>
    <row r="538" spans="1:1" x14ac:dyDescent="0.3">
      <c r="A538"/>
    </row>
    <row r="539" spans="1:1" x14ac:dyDescent="0.3">
      <c r="A539"/>
    </row>
    <row r="540" spans="1:1" x14ac:dyDescent="0.3">
      <c r="A540"/>
    </row>
    <row r="541" spans="1:1" x14ac:dyDescent="0.3">
      <c r="A541"/>
    </row>
    <row r="542" spans="1:1" x14ac:dyDescent="0.3">
      <c r="A542"/>
    </row>
    <row r="543" spans="1:1" x14ac:dyDescent="0.3">
      <c r="A543"/>
    </row>
    <row r="544" spans="1:1" x14ac:dyDescent="0.3">
      <c r="A544"/>
    </row>
    <row r="545" spans="1:1" x14ac:dyDescent="0.3">
      <c r="A545"/>
    </row>
    <row r="546" spans="1:1" x14ac:dyDescent="0.3">
      <c r="A546"/>
    </row>
    <row r="547" spans="1:1" x14ac:dyDescent="0.3">
      <c r="A547"/>
    </row>
    <row r="548" spans="1:1" x14ac:dyDescent="0.3">
      <c r="A548"/>
    </row>
    <row r="549" spans="1:1" x14ac:dyDescent="0.3">
      <c r="A549"/>
    </row>
    <row r="550" spans="1:1" x14ac:dyDescent="0.3">
      <c r="A550"/>
    </row>
    <row r="551" spans="1:1" x14ac:dyDescent="0.3">
      <c r="A551"/>
    </row>
    <row r="552" spans="1:1" x14ac:dyDescent="0.3">
      <c r="A552"/>
    </row>
    <row r="553" spans="1:1" x14ac:dyDescent="0.3">
      <c r="A553"/>
    </row>
    <row r="554" spans="1:1" x14ac:dyDescent="0.3">
      <c r="A554"/>
    </row>
    <row r="555" spans="1:1" x14ac:dyDescent="0.3">
      <c r="A555"/>
    </row>
    <row r="556" spans="1:1" x14ac:dyDescent="0.3">
      <c r="A556"/>
    </row>
    <row r="557" spans="1:1" x14ac:dyDescent="0.3">
      <c r="A557"/>
    </row>
    <row r="558" spans="1:1" x14ac:dyDescent="0.3">
      <c r="A558"/>
    </row>
    <row r="559" spans="1:1" x14ac:dyDescent="0.3">
      <c r="A559"/>
    </row>
    <row r="560" spans="1:1" x14ac:dyDescent="0.3">
      <c r="A560"/>
    </row>
    <row r="561" spans="1:1" x14ac:dyDescent="0.3">
      <c r="A561"/>
    </row>
    <row r="562" spans="1:1" x14ac:dyDescent="0.3">
      <c r="A562"/>
    </row>
    <row r="563" spans="1:1" x14ac:dyDescent="0.3">
      <c r="A563"/>
    </row>
    <row r="564" spans="1:1" x14ac:dyDescent="0.3">
      <c r="A564"/>
    </row>
    <row r="565" spans="1:1" x14ac:dyDescent="0.3">
      <c r="A565"/>
    </row>
    <row r="566" spans="1:1" x14ac:dyDescent="0.3">
      <c r="A566"/>
    </row>
    <row r="567" spans="1:1" x14ac:dyDescent="0.3">
      <c r="A567"/>
    </row>
    <row r="568" spans="1:1" x14ac:dyDescent="0.3">
      <c r="A568"/>
    </row>
    <row r="569" spans="1:1" x14ac:dyDescent="0.3">
      <c r="A569"/>
    </row>
    <row r="570" spans="1:1" x14ac:dyDescent="0.3">
      <c r="A570"/>
    </row>
    <row r="571" spans="1:1" x14ac:dyDescent="0.3">
      <c r="A571"/>
    </row>
    <row r="572" spans="1:1" x14ac:dyDescent="0.3">
      <c r="A572"/>
    </row>
    <row r="573" spans="1:1" x14ac:dyDescent="0.3">
      <c r="A573"/>
    </row>
    <row r="574" spans="1:1" x14ac:dyDescent="0.3">
      <c r="A574"/>
    </row>
    <row r="575" spans="1:1" x14ac:dyDescent="0.3">
      <c r="A575"/>
    </row>
    <row r="576" spans="1:1" x14ac:dyDescent="0.3">
      <c r="A576"/>
    </row>
    <row r="577" spans="1:1" x14ac:dyDescent="0.3">
      <c r="A577"/>
    </row>
    <row r="578" spans="1:1" x14ac:dyDescent="0.3">
      <c r="A578"/>
    </row>
    <row r="579" spans="1:1" x14ac:dyDescent="0.3">
      <c r="A579"/>
    </row>
    <row r="580" spans="1:1" x14ac:dyDescent="0.3">
      <c r="A580"/>
    </row>
    <row r="581" spans="1:1" x14ac:dyDescent="0.3">
      <c r="A581"/>
    </row>
    <row r="582" spans="1:1" x14ac:dyDescent="0.3">
      <c r="A582"/>
    </row>
    <row r="583" spans="1:1" x14ac:dyDescent="0.3">
      <c r="A583"/>
    </row>
    <row r="584" spans="1:1" x14ac:dyDescent="0.3">
      <c r="A584"/>
    </row>
    <row r="585" spans="1:1" x14ac:dyDescent="0.3">
      <c r="A585"/>
    </row>
    <row r="586" spans="1:1" x14ac:dyDescent="0.3">
      <c r="A586"/>
    </row>
    <row r="587" spans="1:1" x14ac:dyDescent="0.3">
      <c r="A587"/>
    </row>
    <row r="588" spans="1:1" x14ac:dyDescent="0.3">
      <c r="A588"/>
    </row>
    <row r="589" spans="1:1" x14ac:dyDescent="0.3">
      <c r="A589"/>
    </row>
    <row r="590" spans="1:1" x14ac:dyDescent="0.3">
      <c r="A590"/>
    </row>
    <row r="591" spans="1:1" x14ac:dyDescent="0.3">
      <c r="A591"/>
    </row>
    <row r="592" spans="1:1" x14ac:dyDescent="0.3">
      <c r="A592"/>
    </row>
    <row r="593" spans="1:1" x14ac:dyDescent="0.3">
      <c r="A593"/>
    </row>
    <row r="594" spans="1:1" x14ac:dyDescent="0.3">
      <c r="A594"/>
    </row>
    <row r="595" spans="1:1" x14ac:dyDescent="0.3">
      <c r="A595"/>
    </row>
    <row r="596" spans="1:1" x14ac:dyDescent="0.3">
      <c r="A596"/>
    </row>
    <row r="597" spans="1:1" x14ac:dyDescent="0.3">
      <c r="A597"/>
    </row>
    <row r="598" spans="1:1" x14ac:dyDescent="0.3">
      <c r="A598"/>
    </row>
    <row r="1048576" spans="8:8" x14ac:dyDescent="0.3">
      <c r="H1048576" s="178"/>
    </row>
  </sheetData>
  <autoFilter ref="B2:E598" xr:uid="{D0AB2AD2-B8A5-45A7-B146-27D18BFAF127}"/>
  <mergeCells count="208">
    <mergeCell ref="G324:G330"/>
    <mergeCell ref="G345:G351"/>
    <mergeCell ref="G352:G358"/>
    <mergeCell ref="G448:G453"/>
    <mergeCell ref="G467:G471"/>
    <mergeCell ref="G472:G476"/>
    <mergeCell ref="G487:G491"/>
    <mergeCell ref="G492:G496"/>
    <mergeCell ref="G387:G393"/>
    <mergeCell ref="G394:G400"/>
    <mergeCell ref="G415:G421"/>
    <mergeCell ref="G422:G427"/>
    <mergeCell ref="G441:G447"/>
    <mergeCell ref="G401:G407"/>
    <mergeCell ref="G408:G414"/>
    <mergeCell ref="G3:G17"/>
    <mergeCell ref="G18:G32"/>
    <mergeCell ref="G33:G47"/>
    <mergeCell ref="G48:G62"/>
    <mergeCell ref="G63:G77"/>
    <mergeCell ref="G213:G222"/>
    <mergeCell ref="G223:G232"/>
    <mergeCell ref="G233:G242"/>
    <mergeCell ref="G243:G252"/>
    <mergeCell ref="G153:G167"/>
    <mergeCell ref="G168:G182"/>
    <mergeCell ref="G183:G192"/>
    <mergeCell ref="G193:G202"/>
    <mergeCell ref="G203:G212"/>
    <mergeCell ref="F387:F393"/>
    <mergeCell ref="F394:F400"/>
    <mergeCell ref="F415:F421"/>
    <mergeCell ref="F422:F427"/>
    <mergeCell ref="F441:F447"/>
    <mergeCell ref="F401:F407"/>
    <mergeCell ref="F408:F414"/>
    <mergeCell ref="G78:G92"/>
    <mergeCell ref="G93:G107"/>
    <mergeCell ref="G108:G122"/>
    <mergeCell ref="G123:G137"/>
    <mergeCell ref="G138:G152"/>
    <mergeCell ref="G253:G262"/>
    <mergeCell ref="G310:G316"/>
    <mergeCell ref="G331:G337"/>
    <mergeCell ref="G338:G344"/>
    <mergeCell ref="G359:G365"/>
    <mergeCell ref="G366:G372"/>
    <mergeCell ref="G263:G272"/>
    <mergeCell ref="G273:G282"/>
    <mergeCell ref="G283:G292"/>
    <mergeCell ref="G293:G302"/>
    <mergeCell ref="G303:G309"/>
    <mergeCell ref="G317:G323"/>
    <mergeCell ref="F310:F316"/>
    <mergeCell ref="F331:F337"/>
    <mergeCell ref="F338:F344"/>
    <mergeCell ref="F359:F365"/>
    <mergeCell ref="F366:F372"/>
    <mergeCell ref="F263:F272"/>
    <mergeCell ref="F273:F282"/>
    <mergeCell ref="F283:F292"/>
    <mergeCell ref="F293:F302"/>
    <mergeCell ref="F303:F309"/>
    <mergeCell ref="F317:F323"/>
    <mergeCell ref="F324:F330"/>
    <mergeCell ref="F345:F351"/>
    <mergeCell ref="F352:F358"/>
    <mergeCell ref="F213:F222"/>
    <mergeCell ref="F223:F232"/>
    <mergeCell ref="F233:F242"/>
    <mergeCell ref="F243:F252"/>
    <mergeCell ref="F253:F262"/>
    <mergeCell ref="F153:F167"/>
    <mergeCell ref="F168:F182"/>
    <mergeCell ref="F183:F192"/>
    <mergeCell ref="F193:F202"/>
    <mergeCell ref="F203:F212"/>
    <mergeCell ref="F78:F92"/>
    <mergeCell ref="F93:F107"/>
    <mergeCell ref="F108:F122"/>
    <mergeCell ref="F123:F137"/>
    <mergeCell ref="F138:F152"/>
    <mergeCell ref="F3:F17"/>
    <mergeCell ref="F18:F32"/>
    <mergeCell ref="F33:F47"/>
    <mergeCell ref="F48:F62"/>
    <mergeCell ref="F63:F77"/>
    <mergeCell ref="A33:A47"/>
    <mergeCell ref="C33:C47"/>
    <mergeCell ref="A48:A62"/>
    <mergeCell ref="C48:C62"/>
    <mergeCell ref="A3:A17"/>
    <mergeCell ref="C3:C17"/>
    <mergeCell ref="A18:A32"/>
    <mergeCell ref="C18:C32"/>
    <mergeCell ref="A93:A107"/>
    <mergeCell ref="C93:C107"/>
    <mergeCell ref="A108:A122"/>
    <mergeCell ref="C108:C122"/>
    <mergeCell ref="A63:A77"/>
    <mergeCell ref="C63:C77"/>
    <mergeCell ref="A78:A92"/>
    <mergeCell ref="C78:C92"/>
    <mergeCell ref="A153:A167"/>
    <mergeCell ref="C153:C167"/>
    <mergeCell ref="A168:A182"/>
    <mergeCell ref="C168:C182"/>
    <mergeCell ref="A123:A137"/>
    <mergeCell ref="C123:C137"/>
    <mergeCell ref="A138:A152"/>
    <mergeCell ref="C138:C152"/>
    <mergeCell ref="A203:A212"/>
    <mergeCell ref="C203:C212"/>
    <mergeCell ref="A213:A222"/>
    <mergeCell ref="C213:C222"/>
    <mergeCell ref="A183:A192"/>
    <mergeCell ref="C183:C192"/>
    <mergeCell ref="A193:A202"/>
    <mergeCell ref="C193:C202"/>
    <mergeCell ref="A243:A252"/>
    <mergeCell ref="C243:C252"/>
    <mergeCell ref="A253:A262"/>
    <mergeCell ref="C253:C262"/>
    <mergeCell ref="A223:A232"/>
    <mergeCell ref="C223:C232"/>
    <mergeCell ref="A233:A242"/>
    <mergeCell ref="C233:C242"/>
    <mergeCell ref="A283:A292"/>
    <mergeCell ref="C283:C292"/>
    <mergeCell ref="A293:A302"/>
    <mergeCell ref="C293:C302"/>
    <mergeCell ref="A263:A272"/>
    <mergeCell ref="C263:C272"/>
    <mergeCell ref="A273:A282"/>
    <mergeCell ref="C273:C282"/>
    <mergeCell ref="A401:A414"/>
    <mergeCell ref="C401:C414"/>
    <mergeCell ref="A331:A337"/>
    <mergeCell ref="C331:C337"/>
    <mergeCell ref="A338:A344"/>
    <mergeCell ref="C338:C344"/>
    <mergeCell ref="A303:A309"/>
    <mergeCell ref="C303:C309"/>
    <mergeCell ref="A310:A316"/>
    <mergeCell ref="C310:C316"/>
    <mergeCell ref="A387:A393"/>
    <mergeCell ref="C387:C393"/>
    <mergeCell ref="A359:A365"/>
    <mergeCell ref="C359:C365"/>
    <mergeCell ref="A366:A372"/>
    <mergeCell ref="C366:C372"/>
    <mergeCell ref="C317:C330"/>
    <mergeCell ref="A317:A330"/>
    <mergeCell ref="A345:A358"/>
    <mergeCell ref="C345:C358"/>
    <mergeCell ref="F373:F379"/>
    <mergeCell ref="G373:G379"/>
    <mergeCell ref="F380:F386"/>
    <mergeCell ref="G380:G386"/>
    <mergeCell ref="A373:A386"/>
    <mergeCell ref="C373:C386"/>
    <mergeCell ref="A492:A496"/>
    <mergeCell ref="C492:C496"/>
    <mergeCell ref="A467:A471"/>
    <mergeCell ref="C467:C471"/>
    <mergeCell ref="A472:A476"/>
    <mergeCell ref="C472:C476"/>
    <mergeCell ref="A394:A400"/>
    <mergeCell ref="C394:C400"/>
    <mergeCell ref="A441:A447"/>
    <mergeCell ref="C441:C447"/>
    <mergeCell ref="A448:A453"/>
    <mergeCell ref="C448:C453"/>
    <mergeCell ref="A415:A421"/>
    <mergeCell ref="C415:C421"/>
    <mergeCell ref="A422:A427"/>
    <mergeCell ref="C422:C427"/>
    <mergeCell ref="F454:F460"/>
    <mergeCell ref="G454:G460"/>
    <mergeCell ref="F461:F466"/>
    <mergeCell ref="G461:G466"/>
    <mergeCell ref="F477:F481"/>
    <mergeCell ref="G477:G481"/>
    <mergeCell ref="A454:A466"/>
    <mergeCell ref="C454:C466"/>
    <mergeCell ref="F428:F434"/>
    <mergeCell ref="G428:G434"/>
    <mergeCell ref="F435:F440"/>
    <mergeCell ref="G435:G440"/>
    <mergeCell ref="A428:A440"/>
    <mergeCell ref="C428:C440"/>
    <mergeCell ref="F448:F453"/>
    <mergeCell ref="F467:F471"/>
    <mergeCell ref="F472:F476"/>
    <mergeCell ref="F482:F486"/>
    <mergeCell ref="G482:G486"/>
    <mergeCell ref="F497:F501"/>
    <mergeCell ref="G497:G501"/>
    <mergeCell ref="F502:F506"/>
    <mergeCell ref="G502:G506"/>
    <mergeCell ref="A477:A486"/>
    <mergeCell ref="C477:C486"/>
    <mergeCell ref="C497:C506"/>
    <mergeCell ref="A497:A506"/>
    <mergeCell ref="A487:A491"/>
    <mergeCell ref="C487:C491"/>
    <mergeCell ref="F487:F491"/>
    <mergeCell ref="F492:F496"/>
  </mergeCells>
  <pageMargins left="0.7" right="0.7" top="0.75" bottom="0.75" header="0.3" footer="0.3"/>
  <pageSetup paperSize="3" scale="78" orientation="portrait" r:id="rId1"/>
  <headerFooter>
    <oddHeader>&amp;L&amp;"Arial,Italic"&amp;9Duwamish AOC4 Periodic Monitoring 2023 - fish and crab processing&amp;R&amp;"Arial,Italic"&amp;8Appendix D
Laboratory Tissue Preparation Notes</oddHeader>
    <oddFooter>&amp;L&amp;G&amp;C&amp;"Arial,Bold"&amp;8&amp;KFF0000FINAL&amp;R&amp;"Arial,Regular"&amp;8Periodic Monitoring Data Report
D-2-&amp;P</oddFooter>
  </headerFooter>
  <rowBreaks count="5" manualBreakCount="5">
    <brk id="92" max="7" man="1"/>
    <brk id="182" max="7" man="1"/>
    <brk id="272" max="7" man="1"/>
    <brk id="365" max="7" man="1"/>
    <brk id="453" max="7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AA418"/>
  <sheetViews>
    <sheetView workbookViewId="0"/>
  </sheetViews>
  <sheetFormatPr defaultRowHeight="14.4" x14ac:dyDescent="0.3"/>
  <cols>
    <col min="1" max="2" width="10" customWidth="1"/>
    <col min="3" max="3" width="14.5546875" bestFit="1" customWidth="1"/>
    <col min="4" max="4" width="7.44140625" bestFit="1" customWidth="1"/>
    <col min="5" max="5" width="5.44140625" customWidth="1"/>
    <col min="6" max="6" width="15.5546875" customWidth="1"/>
    <col min="7" max="7" width="19.21875" customWidth="1"/>
    <col min="8" max="8" width="15.44140625" style="3" bestFit="1" customWidth="1"/>
    <col min="9" max="9" width="15.21875" bestFit="1" customWidth="1"/>
    <col min="10" max="10" width="10.44140625" customWidth="1"/>
    <col min="11" max="11" width="7" customWidth="1"/>
    <col min="12" max="12" width="15.5546875" style="3" customWidth="1"/>
    <col min="13" max="13" width="15.77734375" bestFit="1" customWidth="1"/>
    <col min="14" max="14" width="8.5546875" bestFit="1" customWidth="1"/>
    <col min="15" max="15" width="15.5546875" bestFit="1" customWidth="1"/>
    <col min="16" max="16" width="13.44140625" bestFit="1" customWidth="1"/>
    <col min="17" max="17" width="8" customWidth="1"/>
    <col min="18" max="19" width="8.44140625" bestFit="1" customWidth="1"/>
    <col min="20" max="20" width="20.44140625" customWidth="1"/>
    <col min="21" max="22" width="7.44140625" bestFit="1" customWidth="1"/>
    <col min="23" max="23" width="10.44140625" customWidth="1"/>
    <col min="24" max="24" width="7.44140625" bestFit="1" customWidth="1"/>
    <col min="25" max="25" width="9.44140625" customWidth="1"/>
    <col min="26" max="26" width="11.5546875" customWidth="1"/>
    <col min="27" max="27" width="12.44140625" customWidth="1"/>
  </cols>
  <sheetData>
    <row r="1" spans="1:27" ht="69.75" customHeight="1" x14ac:dyDescent="0.3">
      <c r="A1" s="9" t="s">
        <v>860</v>
      </c>
      <c r="B1" s="9"/>
      <c r="C1" s="1"/>
      <c r="D1" s="1"/>
      <c r="E1" s="14"/>
      <c r="G1" s="7"/>
      <c r="P1" s="134" t="s">
        <v>13</v>
      </c>
      <c r="Q1" s="135"/>
      <c r="R1" s="135"/>
      <c r="S1" s="135"/>
      <c r="T1" s="135"/>
      <c r="U1" s="131" t="s">
        <v>861</v>
      </c>
      <c r="V1" s="131" t="s">
        <v>3</v>
      </c>
      <c r="W1" s="131" t="s">
        <v>862</v>
      </c>
      <c r="X1" s="131" t="s">
        <v>3</v>
      </c>
      <c r="Y1" s="139" t="s">
        <v>866</v>
      </c>
      <c r="Z1" s="140" t="s">
        <v>867</v>
      </c>
      <c r="AA1" s="132" t="s">
        <v>876</v>
      </c>
    </row>
    <row r="2" spans="1:27" s="8" customFormat="1" ht="55.2" x14ac:dyDescent="0.3">
      <c r="A2" s="137" t="s">
        <v>873</v>
      </c>
      <c r="B2" s="137" t="s">
        <v>887</v>
      </c>
      <c r="C2" s="137" t="s">
        <v>27</v>
      </c>
      <c r="D2" s="137" t="s">
        <v>6</v>
      </c>
      <c r="E2" s="137" t="s">
        <v>5</v>
      </c>
      <c r="F2" s="137" t="s">
        <v>23</v>
      </c>
      <c r="G2" s="137" t="s">
        <v>888</v>
      </c>
      <c r="H2" s="138" t="s">
        <v>889</v>
      </c>
      <c r="I2" s="137" t="s">
        <v>12</v>
      </c>
      <c r="J2" s="137" t="s">
        <v>890</v>
      </c>
      <c r="K2" s="137" t="s">
        <v>4</v>
      </c>
      <c r="L2" s="138" t="s">
        <v>58</v>
      </c>
      <c r="M2" s="137" t="s">
        <v>20</v>
      </c>
      <c r="N2" s="137" t="s">
        <v>25</v>
      </c>
      <c r="O2" s="137" t="s">
        <v>26</v>
      </c>
      <c r="P2" s="136" t="s">
        <v>874</v>
      </c>
      <c r="Q2" s="136" t="s">
        <v>869</v>
      </c>
      <c r="R2" s="136" t="s">
        <v>870</v>
      </c>
      <c r="S2" s="136" t="s">
        <v>24</v>
      </c>
      <c r="T2" s="136" t="s">
        <v>0</v>
      </c>
      <c r="U2" s="130" t="s">
        <v>22</v>
      </c>
      <c r="V2" s="130" t="s">
        <v>863</v>
      </c>
      <c r="W2" s="130" t="s">
        <v>864</v>
      </c>
      <c r="X2" s="130" t="s">
        <v>865</v>
      </c>
      <c r="Y2" s="141" t="s">
        <v>859</v>
      </c>
      <c r="Z2" s="141" t="s">
        <v>868</v>
      </c>
      <c r="AA2" s="133" t="s">
        <v>1</v>
      </c>
    </row>
    <row r="3" spans="1:27" x14ac:dyDescent="0.3">
      <c r="A3" s="342">
        <v>1</v>
      </c>
      <c r="B3" s="145"/>
      <c r="C3" s="11" t="s">
        <v>61</v>
      </c>
      <c r="D3" s="11" t="s">
        <v>16</v>
      </c>
      <c r="E3" s="11" t="s">
        <v>28</v>
      </c>
      <c r="F3" s="11" t="s">
        <v>62</v>
      </c>
      <c r="G3" s="333" t="s">
        <v>63</v>
      </c>
      <c r="H3" s="12">
        <v>41201.379861111112</v>
      </c>
      <c r="I3" s="11" t="s">
        <v>64</v>
      </c>
      <c r="J3" s="11"/>
      <c r="K3" s="11" t="s">
        <v>29</v>
      </c>
      <c r="L3" s="12">
        <v>41201.379861111112</v>
      </c>
      <c r="M3" s="11" t="s">
        <v>65</v>
      </c>
      <c r="N3" s="11" t="s">
        <v>66</v>
      </c>
      <c r="O3" s="11" t="s">
        <v>67</v>
      </c>
      <c r="P3" s="10">
        <v>0</v>
      </c>
      <c r="Q3" s="334">
        <f>SUM(P3:P4)</f>
        <v>0</v>
      </c>
      <c r="R3" s="334">
        <v>0</v>
      </c>
      <c r="S3" s="335" t="str">
        <f>IF(R3&gt;=70,"Yes","No")</f>
        <v>No</v>
      </c>
      <c r="T3" s="333"/>
      <c r="U3" s="333"/>
      <c r="V3" s="333"/>
      <c r="W3" s="333"/>
      <c r="X3" s="333"/>
      <c r="Y3" s="337"/>
      <c r="Z3" s="337"/>
      <c r="AA3" s="336"/>
    </row>
    <row r="4" spans="1:27" x14ac:dyDescent="0.3">
      <c r="A4" s="341"/>
      <c r="B4" s="56"/>
      <c r="C4" s="17" t="s">
        <v>61</v>
      </c>
      <c r="D4" s="17" t="s">
        <v>16</v>
      </c>
      <c r="E4" s="17" t="s">
        <v>28</v>
      </c>
      <c r="F4" s="17" t="s">
        <v>62</v>
      </c>
      <c r="G4" s="298"/>
      <c r="H4" s="20">
        <v>41201.379861111112</v>
      </c>
      <c r="I4" s="17" t="s">
        <v>68</v>
      </c>
      <c r="J4" s="17"/>
      <c r="K4" s="17" t="s">
        <v>29</v>
      </c>
      <c r="L4" s="20">
        <v>41202.37222222222</v>
      </c>
      <c r="M4" s="17" t="s">
        <v>69</v>
      </c>
      <c r="N4" s="17" t="s">
        <v>70</v>
      </c>
      <c r="O4" s="17" t="s">
        <v>71</v>
      </c>
      <c r="P4" s="21">
        <v>0</v>
      </c>
      <c r="Q4" s="310"/>
      <c r="R4" s="310"/>
      <c r="S4" s="286"/>
      <c r="T4" s="298"/>
      <c r="U4" s="298"/>
      <c r="V4" s="298"/>
      <c r="W4" s="298"/>
      <c r="X4" s="298"/>
      <c r="Y4" s="327"/>
      <c r="Z4" s="327"/>
      <c r="AA4" s="317"/>
    </row>
    <row r="5" spans="1:27" x14ac:dyDescent="0.3">
      <c r="A5" s="340">
        <v>2</v>
      </c>
      <c r="B5" s="144"/>
      <c r="C5" s="16" t="s">
        <v>61</v>
      </c>
      <c r="D5" s="16" t="s">
        <v>16</v>
      </c>
      <c r="E5" s="16" t="s">
        <v>21</v>
      </c>
      <c r="F5" s="16" t="s">
        <v>19</v>
      </c>
      <c r="G5" s="296" t="s">
        <v>72</v>
      </c>
      <c r="H5" s="27">
        <v>41201.379861111112</v>
      </c>
      <c r="I5" s="16" t="s">
        <v>64</v>
      </c>
      <c r="J5" s="16"/>
      <c r="K5" s="16" t="s">
        <v>29</v>
      </c>
      <c r="L5" s="27">
        <v>41201.379861111112</v>
      </c>
      <c r="M5" s="16" t="s">
        <v>73</v>
      </c>
      <c r="N5" s="16" t="s">
        <v>66</v>
      </c>
      <c r="O5" s="16" t="s">
        <v>67</v>
      </c>
      <c r="P5" s="28">
        <v>0</v>
      </c>
      <c r="Q5" s="308">
        <f>SUM(P5:P6)</f>
        <v>0</v>
      </c>
      <c r="R5" s="308">
        <v>0</v>
      </c>
      <c r="S5" s="284" t="str">
        <f>IF(R5&gt;=70,"Yes","No")</f>
        <v>No</v>
      </c>
      <c r="T5" s="296"/>
      <c r="U5" s="296"/>
      <c r="V5" s="296"/>
      <c r="W5" s="296"/>
      <c r="X5" s="296"/>
      <c r="Y5" s="325"/>
      <c r="Z5" s="325"/>
      <c r="AA5" s="316"/>
    </row>
    <row r="6" spans="1:27" x14ac:dyDescent="0.3">
      <c r="A6" s="341"/>
      <c r="B6" s="56"/>
      <c r="C6" s="17" t="s">
        <v>61</v>
      </c>
      <c r="D6" s="17" t="s">
        <v>16</v>
      </c>
      <c r="E6" s="17" t="s">
        <v>21</v>
      </c>
      <c r="F6" s="17" t="s">
        <v>19</v>
      </c>
      <c r="G6" s="298"/>
      <c r="H6" s="20">
        <v>41201.379861111112</v>
      </c>
      <c r="I6" s="17" t="s">
        <v>68</v>
      </c>
      <c r="J6" s="17"/>
      <c r="K6" s="17" t="s">
        <v>29</v>
      </c>
      <c r="L6" s="20">
        <v>41202.37222222222</v>
      </c>
      <c r="M6" s="17" t="s">
        <v>74</v>
      </c>
      <c r="N6" s="17" t="s">
        <v>70</v>
      </c>
      <c r="O6" s="17" t="s">
        <v>71</v>
      </c>
      <c r="P6" s="21">
        <v>0</v>
      </c>
      <c r="Q6" s="310"/>
      <c r="R6" s="310"/>
      <c r="S6" s="286"/>
      <c r="T6" s="298"/>
      <c r="U6" s="298"/>
      <c r="V6" s="298"/>
      <c r="W6" s="298"/>
      <c r="X6" s="298"/>
      <c r="Y6" s="327"/>
      <c r="Z6" s="327"/>
      <c r="AA6" s="317"/>
    </row>
    <row r="7" spans="1:27" x14ac:dyDescent="0.3">
      <c r="A7" s="340">
        <v>3</v>
      </c>
      <c r="B7" s="144"/>
      <c r="C7" s="16" t="s">
        <v>61</v>
      </c>
      <c r="D7" s="16" t="s">
        <v>17</v>
      </c>
      <c r="E7" s="16" t="s">
        <v>28</v>
      </c>
      <c r="F7" s="16" t="s">
        <v>62</v>
      </c>
      <c r="G7" s="296" t="s">
        <v>75</v>
      </c>
      <c r="H7" s="27">
        <v>41199.566666666666</v>
      </c>
      <c r="I7" s="16" t="s">
        <v>76</v>
      </c>
      <c r="J7" s="16"/>
      <c r="K7" s="16" t="s">
        <v>29</v>
      </c>
      <c r="L7" s="27">
        <v>41199.566666666666</v>
      </c>
      <c r="M7" s="16" t="s">
        <v>77</v>
      </c>
      <c r="N7" s="16" t="s">
        <v>78</v>
      </c>
      <c r="O7" s="16" t="s">
        <v>79</v>
      </c>
      <c r="P7" s="28">
        <v>0</v>
      </c>
      <c r="Q7" s="308">
        <f>SUM(P7:P8)</f>
        <v>0</v>
      </c>
      <c r="R7" s="308">
        <v>0</v>
      </c>
      <c r="S7" s="284" t="str">
        <f>IF(R7&gt;=105,"Yes","No")</f>
        <v>No</v>
      </c>
      <c r="T7" s="296"/>
      <c r="U7" s="296"/>
      <c r="V7" s="296"/>
      <c r="W7" s="296"/>
      <c r="X7" s="296"/>
      <c r="Y7" s="325"/>
      <c r="Z7" s="325"/>
      <c r="AA7" s="316"/>
    </row>
    <row r="8" spans="1:27" x14ac:dyDescent="0.3">
      <c r="A8" s="341"/>
      <c r="B8" s="56"/>
      <c r="C8" s="17" t="s">
        <v>61</v>
      </c>
      <c r="D8" s="17" t="s">
        <v>17</v>
      </c>
      <c r="E8" s="17" t="s">
        <v>28</v>
      </c>
      <c r="F8" s="17" t="s">
        <v>62</v>
      </c>
      <c r="G8" s="298"/>
      <c r="H8" s="20">
        <v>41199.566666666666</v>
      </c>
      <c r="I8" s="17" t="s">
        <v>80</v>
      </c>
      <c r="J8" s="17"/>
      <c r="K8" s="17" t="s">
        <v>29</v>
      </c>
      <c r="L8" s="20">
        <v>41199.598611111112</v>
      </c>
      <c r="M8" s="17" t="s">
        <v>81</v>
      </c>
      <c r="N8" s="17" t="s">
        <v>78</v>
      </c>
      <c r="O8" s="17" t="s">
        <v>82</v>
      </c>
      <c r="P8" s="21">
        <v>0</v>
      </c>
      <c r="Q8" s="310"/>
      <c r="R8" s="310"/>
      <c r="S8" s="286"/>
      <c r="T8" s="298"/>
      <c r="U8" s="298"/>
      <c r="V8" s="298"/>
      <c r="W8" s="298"/>
      <c r="X8" s="298"/>
      <c r="Y8" s="327"/>
      <c r="Z8" s="327"/>
      <c r="AA8" s="317"/>
    </row>
    <row r="9" spans="1:27" x14ac:dyDescent="0.3">
      <c r="A9" s="340">
        <v>4</v>
      </c>
      <c r="B9" s="144"/>
      <c r="C9" s="16" t="s">
        <v>61</v>
      </c>
      <c r="D9" s="16" t="s">
        <v>17</v>
      </c>
      <c r="E9" s="16" t="s">
        <v>21</v>
      </c>
      <c r="F9" s="16" t="s">
        <v>19</v>
      </c>
      <c r="G9" s="296" t="s">
        <v>83</v>
      </c>
      <c r="H9" s="27">
        <v>41199.566666666666</v>
      </c>
      <c r="I9" s="16" t="s">
        <v>76</v>
      </c>
      <c r="J9" s="16"/>
      <c r="K9" s="16" t="s">
        <v>29</v>
      </c>
      <c r="L9" s="27">
        <v>41199.566666666666</v>
      </c>
      <c r="M9" s="16" t="s">
        <v>84</v>
      </c>
      <c r="N9" s="16" t="s">
        <v>78</v>
      </c>
      <c r="O9" s="16" t="s">
        <v>79</v>
      </c>
      <c r="P9" s="28">
        <v>0</v>
      </c>
      <c r="Q9" s="308">
        <f>SUM(P9:P10)</f>
        <v>0</v>
      </c>
      <c r="R9" s="308">
        <v>0</v>
      </c>
      <c r="S9" s="284" t="str">
        <f>IF(R9&gt;=70,"Yes","No")</f>
        <v>No</v>
      </c>
      <c r="T9" s="296"/>
      <c r="U9" s="296"/>
      <c r="V9" s="296"/>
      <c r="W9" s="296"/>
      <c r="X9" s="296"/>
      <c r="Y9" s="325"/>
      <c r="Z9" s="325"/>
      <c r="AA9" s="316"/>
    </row>
    <row r="10" spans="1:27" x14ac:dyDescent="0.3">
      <c r="A10" s="341"/>
      <c r="B10" s="56"/>
      <c r="C10" s="17" t="s">
        <v>61</v>
      </c>
      <c r="D10" s="17" t="s">
        <v>17</v>
      </c>
      <c r="E10" s="17" t="s">
        <v>21</v>
      </c>
      <c r="F10" s="17" t="s">
        <v>19</v>
      </c>
      <c r="G10" s="298"/>
      <c r="H10" s="20">
        <v>41199.566666666666</v>
      </c>
      <c r="I10" s="17" t="s">
        <v>80</v>
      </c>
      <c r="J10" s="17"/>
      <c r="K10" s="17" t="s">
        <v>29</v>
      </c>
      <c r="L10" s="20">
        <v>41199.598611111112</v>
      </c>
      <c r="M10" s="17" t="s">
        <v>85</v>
      </c>
      <c r="N10" s="17" t="s">
        <v>78</v>
      </c>
      <c r="O10" s="17" t="s">
        <v>82</v>
      </c>
      <c r="P10" s="21">
        <v>0</v>
      </c>
      <c r="Q10" s="310"/>
      <c r="R10" s="310"/>
      <c r="S10" s="286"/>
      <c r="T10" s="298"/>
      <c r="U10" s="298"/>
      <c r="V10" s="298"/>
      <c r="W10" s="298"/>
      <c r="X10" s="298"/>
      <c r="Y10" s="327"/>
      <c r="Z10" s="327"/>
      <c r="AA10" s="317"/>
    </row>
    <row r="11" spans="1:27" x14ac:dyDescent="0.3">
      <c r="A11" s="340">
        <v>5</v>
      </c>
      <c r="B11" s="144"/>
      <c r="C11" s="16" t="s">
        <v>61</v>
      </c>
      <c r="D11" s="16" t="s">
        <v>18</v>
      </c>
      <c r="E11" s="16" t="s">
        <v>28</v>
      </c>
      <c r="F11" s="16" t="s">
        <v>62</v>
      </c>
      <c r="G11" s="296" t="s">
        <v>86</v>
      </c>
      <c r="H11" s="27">
        <v>41199.566666666666</v>
      </c>
      <c r="I11" s="16" t="s">
        <v>87</v>
      </c>
      <c r="J11" s="16"/>
      <c r="K11" s="16" t="s">
        <v>29</v>
      </c>
      <c r="L11" s="27">
        <v>41199.566666666666</v>
      </c>
      <c r="M11" s="16" t="s">
        <v>88</v>
      </c>
      <c r="N11" s="16" t="s">
        <v>78</v>
      </c>
      <c r="O11" s="16" t="s">
        <v>89</v>
      </c>
      <c r="P11" s="28">
        <v>0</v>
      </c>
      <c r="Q11" s="308">
        <f>SUM(P11:P12)</f>
        <v>0</v>
      </c>
      <c r="R11" s="308">
        <v>0</v>
      </c>
      <c r="S11" s="284" t="str">
        <f>IF(R11&gt;=105,"Yes","No")</f>
        <v>No</v>
      </c>
      <c r="T11" s="296"/>
      <c r="U11" s="296"/>
      <c r="V11" s="296"/>
      <c r="W11" s="296"/>
      <c r="X11" s="296"/>
      <c r="Y11" s="325"/>
      <c r="Z11" s="325"/>
      <c r="AA11" s="316"/>
    </row>
    <row r="12" spans="1:27" x14ac:dyDescent="0.3">
      <c r="A12" s="341"/>
      <c r="B12" s="56"/>
      <c r="C12" s="17" t="s">
        <v>61</v>
      </c>
      <c r="D12" s="17" t="s">
        <v>18</v>
      </c>
      <c r="E12" s="17" t="s">
        <v>28</v>
      </c>
      <c r="F12" s="17" t="s">
        <v>62</v>
      </c>
      <c r="G12" s="298"/>
      <c r="H12" s="20">
        <v>41199.566666666666</v>
      </c>
      <c r="I12" s="17" t="s">
        <v>90</v>
      </c>
      <c r="J12" s="17"/>
      <c r="K12" s="17" t="s">
        <v>29</v>
      </c>
      <c r="L12" s="20">
        <v>41200.60833333333</v>
      </c>
      <c r="M12" s="17" t="s">
        <v>91</v>
      </c>
      <c r="N12" s="17" t="s">
        <v>92</v>
      </c>
      <c r="O12" s="17" t="s">
        <v>93</v>
      </c>
      <c r="P12" s="21">
        <v>0</v>
      </c>
      <c r="Q12" s="310"/>
      <c r="R12" s="310"/>
      <c r="S12" s="286"/>
      <c r="T12" s="298"/>
      <c r="U12" s="298"/>
      <c r="V12" s="298"/>
      <c r="W12" s="298"/>
      <c r="X12" s="298"/>
      <c r="Y12" s="327"/>
      <c r="Z12" s="327"/>
      <c r="AA12" s="317"/>
    </row>
    <row r="13" spans="1:27" x14ac:dyDescent="0.3">
      <c r="A13" s="340">
        <v>6</v>
      </c>
      <c r="B13" s="144"/>
      <c r="C13" s="16" t="s">
        <v>61</v>
      </c>
      <c r="D13" s="16" t="s">
        <v>18</v>
      </c>
      <c r="E13" s="16" t="s">
        <v>21</v>
      </c>
      <c r="F13" s="16" t="s">
        <v>19</v>
      </c>
      <c r="G13" s="296" t="s">
        <v>94</v>
      </c>
      <c r="H13" s="27">
        <v>41199.566666666666</v>
      </c>
      <c r="I13" s="16" t="s">
        <v>87</v>
      </c>
      <c r="J13" s="16"/>
      <c r="K13" s="16" t="s">
        <v>29</v>
      </c>
      <c r="L13" s="27">
        <v>41199.566666666666</v>
      </c>
      <c r="M13" s="16" t="s">
        <v>95</v>
      </c>
      <c r="N13" s="16" t="s">
        <v>78</v>
      </c>
      <c r="O13" s="16" t="s">
        <v>89</v>
      </c>
      <c r="P13" s="28">
        <v>0</v>
      </c>
      <c r="Q13" s="308">
        <f>SUM(P13:P14)</f>
        <v>0</v>
      </c>
      <c r="R13" s="308">
        <v>0</v>
      </c>
      <c r="S13" s="284" t="str">
        <f>IF(R13&gt;=105,"Yes","No")</f>
        <v>No</v>
      </c>
      <c r="T13" s="296"/>
      <c r="U13" s="296"/>
      <c r="V13" s="296"/>
      <c r="W13" s="296"/>
      <c r="X13" s="296"/>
      <c r="Y13" s="325"/>
      <c r="Z13" s="325"/>
      <c r="AA13" s="316"/>
    </row>
    <row r="14" spans="1:27" x14ac:dyDescent="0.3">
      <c r="A14" s="341"/>
      <c r="B14" s="56"/>
      <c r="C14" s="17" t="s">
        <v>61</v>
      </c>
      <c r="D14" s="17" t="s">
        <v>18</v>
      </c>
      <c r="E14" s="17" t="s">
        <v>21</v>
      </c>
      <c r="F14" s="17" t="s">
        <v>19</v>
      </c>
      <c r="G14" s="298"/>
      <c r="H14" s="20">
        <v>41199.566666666666</v>
      </c>
      <c r="I14" s="17" t="s">
        <v>90</v>
      </c>
      <c r="J14" s="17"/>
      <c r="K14" s="17" t="s">
        <v>29</v>
      </c>
      <c r="L14" s="20">
        <v>41200.60833333333</v>
      </c>
      <c r="M14" s="17" t="s">
        <v>96</v>
      </c>
      <c r="N14" s="17" t="s">
        <v>92</v>
      </c>
      <c r="O14" s="17" t="s">
        <v>93</v>
      </c>
      <c r="P14" s="21">
        <v>0</v>
      </c>
      <c r="Q14" s="310"/>
      <c r="R14" s="310"/>
      <c r="S14" s="286"/>
      <c r="T14" s="298"/>
      <c r="U14" s="298"/>
      <c r="V14" s="298"/>
      <c r="W14" s="298"/>
      <c r="X14" s="298"/>
      <c r="Y14" s="327"/>
      <c r="Z14" s="327"/>
      <c r="AA14" s="317"/>
    </row>
    <row r="15" spans="1:27" x14ac:dyDescent="0.3">
      <c r="A15" s="340">
        <v>7</v>
      </c>
      <c r="B15" s="144"/>
      <c r="C15" s="16" t="s">
        <v>61</v>
      </c>
      <c r="D15" s="16" t="s">
        <v>97</v>
      </c>
      <c r="E15" s="16" t="s">
        <v>28</v>
      </c>
      <c r="F15" s="16" t="s">
        <v>62</v>
      </c>
      <c r="G15" s="296" t="s">
        <v>98</v>
      </c>
      <c r="H15" s="27">
        <v>41199.566666666666</v>
      </c>
      <c r="I15" s="16" t="s">
        <v>99</v>
      </c>
      <c r="J15" s="16"/>
      <c r="K15" s="16" t="s">
        <v>29</v>
      </c>
      <c r="L15" s="27">
        <v>41199.566666666666</v>
      </c>
      <c r="M15" s="16" t="s">
        <v>100</v>
      </c>
      <c r="N15" s="16" t="s">
        <v>78</v>
      </c>
      <c r="O15" s="16" t="s">
        <v>101</v>
      </c>
      <c r="P15" s="28">
        <v>0</v>
      </c>
      <c r="Q15" s="308">
        <f>SUM(P15:P17)</f>
        <v>0</v>
      </c>
      <c r="R15" s="308">
        <v>0</v>
      </c>
      <c r="S15" s="284" t="str">
        <f>IF(R15&gt;=105,"Yes","No")</f>
        <v>No</v>
      </c>
      <c r="T15" s="296"/>
      <c r="U15" s="296"/>
      <c r="V15" s="296"/>
      <c r="W15" s="296"/>
      <c r="X15" s="296"/>
      <c r="Y15" s="325"/>
      <c r="Z15" s="325"/>
      <c r="AA15" s="316"/>
    </row>
    <row r="16" spans="1:27" x14ac:dyDescent="0.3">
      <c r="A16" s="342"/>
      <c r="B16" s="145"/>
      <c r="C16" s="11" t="s">
        <v>61</v>
      </c>
      <c r="D16" s="11" t="s">
        <v>97</v>
      </c>
      <c r="E16" s="11" t="s">
        <v>28</v>
      </c>
      <c r="F16" s="11" t="s">
        <v>62</v>
      </c>
      <c r="G16" s="297"/>
      <c r="H16" s="12">
        <v>41199.566666666666</v>
      </c>
      <c r="I16" s="11" t="s">
        <v>102</v>
      </c>
      <c r="J16" s="11"/>
      <c r="K16" s="11" t="s">
        <v>29</v>
      </c>
      <c r="L16" s="12">
        <v>41199.566666666666</v>
      </c>
      <c r="M16" s="11" t="s">
        <v>103</v>
      </c>
      <c r="N16" s="11" t="s">
        <v>78</v>
      </c>
      <c r="O16" s="11" t="s">
        <v>104</v>
      </c>
      <c r="P16" s="10">
        <v>0</v>
      </c>
      <c r="Q16" s="309"/>
      <c r="R16" s="309"/>
      <c r="S16" s="285"/>
      <c r="T16" s="297"/>
      <c r="U16" s="297"/>
      <c r="V16" s="297"/>
      <c r="W16" s="297"/>
      <c r="X16" s="297"/>
      <c r="Y16" s="326"/>
      <c r="Z16" s="326"/>
      <c r="AA16" s="318"/>
    </row>
    <row r="17" spans="1:27" x14ac:dyDescent="0.3">
      <c r="A17" s="341"/>
      <c r="B17" s="56"/>
      <c r="C17" s="17" t="s">
        <v>61</v>
      </c>
      <c r="D17" s="17" t="s">
        <v>97</v>
      </c>
      <c r="E17" s="17" t="s">
        <v>28</v>
      </c>
      <c r="F17" s="17" t="s">
        <v>62</v>
      </c>
      <c r="G17" s="298"/>
      <c r="H17" s="20">
        <v>41199.566666666666</v>
      </c>
      <c r="I17" s="17" t="s">
        <v>105</v>
      </c>
      <c r="J17" s="17"/>
      <c r="K17" s="17" t="s">
        <v>29</v>
      </c>
      <c r="L17" s="20">
        <v>41199.598611111112</v>
      </c>
      <c r="M17" s="17" t="s">
        <v>106</v>
      </c>
      <c r="N17" s="17" t="s">
        <v>78</v>
      </c>
      <c r="O17" s="17" t="s">
        <v>107</v>
      </c>
      <c r="P17" s="21">
        <v>0</v>
      </c>
      <c r="Q17" s="310"/>
      <c r="R17" s="310"/>
      <c r="S17" s="286"/>
      <c r="T17" s="298"/>
      <c r="U17" s="298"/>
      <c r="V17" s="298"/>
      <c r="W17" s="298"/>
      <c r="X17" s="298"/>
      <c r="Y17" s="327"/>
      <c r="Z17" s="327"/>
      <c r="AA17" s="317"/>
    </row>
    <row r="18" spans="1:27" x14ac:dyDescent="0.3">
      <c r="A18" s="340">
        <v>8</v>
      </c>
      <c r="B18" s="144"/>
      <c r="C18" s="16" t="s">
        <v>61</v>
      </c>
      <c r="D18" s="16" t="s">
        <v>97</v>
      </c>
      <c r="E18" s="16" t="s">
        <v>21</v>
      </c>
      <c r="F18" s="16" t="s">
        <v>19</v>
      </c>
      <c r="G18" s="296" t="s">
        <v>108</v>
      </c>
      <c r="H18" s="27">
        <v>41199.566666666666</v>
      </c>
      <c r="I18" s="16" t="s">
        <v>99</v>
      </c>
      <c r="J18" s="16"/>
      <c r="K18" s="16" t="s">
        <v>29</v>
      </c>
      <c r="L18" s="27">
        <v>41199.566666666666</v>
      </c>
      <c r="M18" s="16" t="s">
        <v>109</v>
      </c>
      <c r="N18" s="16" t="s">
        <v>78</v>
      </c>
      <c r="O18" s="16" t="s">
        <v>101</v>
      </c>
      <c r="P18" s="28">
        <v>0</v>
      </c>
      <c r="Q18" s="308">
        <f>SUM(P18:P20)</f>
        <v>0</v>
      </c>
      <c r="R18" s="308">
        <v>0</v>
      </c>
      <c r="S18" s="287" t="str">
        <f>IF(R19&gt;=105,"Yes","No")</f>
        <v>No</v>
      </c>
      <c r="T18" s="296"/>
      <c r="U18" s="296"/>
      <c r="V18" s="296"/>
      <c r="W18" s="296"/>
      <c r="X18" s="296"/>
      <c r="Y18" s="325"/>
      <c r="Z18" s="325"/>
      <c r="AA18" s="316"/>
    </row>
    <row r="19" spans="1:27" x14ac:dyDescent="0.3">
      <c r="A19" s="342"/>
      <c r="B19" s="145"/>
      <c r="C19" s="11" t="s">
        <v>61</v>
      </c>
      <c r="D19" s="11" t="s">
        <v>97</v>
      </c>
      <c r="E19" s="11" t="s">
        <v>21</v>
      </c>
      <c r="F19" s="11" t="s">
        <v>19</v>
      </c>
      <c r="G19" s="297"/>
      <c r="H19" s="12">
        <v>41199.566666666666</v>
      </c>
      <c r="I19" s="11" t="s">
        <v>102</v>
      </c>
      <c r="J19" s="11"/>
      <c r="K19" s="11" t="s">
        <v>29</v>
      </c>
      <c r="L19" s="12">
        <v>41199.566666666666</v>
      </c>
      <c r="M19" s="11" t="s">
        <v>110</v>
      </c>
      <c r="N19" s="11" t="s">
        <v>78</v>
      </c>
      <c r="O19" s="11" t="s">
        <v>104</v>
      </c>
      <c r="P19" s="10">
        <v>0</v>
      </c>
      <c r="Q19" s="309"/>
      <c r="R19" s="309"/>
      <c r="S19" s="288"/>
      <c r="T19" s="297"/>
      <c r="U19" s="297"/>
      <c r="V19" s="297"/>
      <c r="W19" s="297"/>
      <c r="X19" s="297"/>
      <c r="Y19" s="326"/>
      <c r="Z19" s="326"/>
      <c r="AA19" s="318"/>
    </row>
    <row r="20" spans="1:27" x14ac:dyDescent="0.3">
      <c r="A20" s="341"/>
      <c r="B20" s="56"/>
      <c r="C20" s="17" t="s">
        <v>61</v>
      </c>
      <c r="D20" s="17" t="s">
        <v>97</v>
      </c>
      <c r="E20" s="17" t="s">
        <v>21</v>
      </c>
      <c r="F20" s="17" t="s">
        <v>19</v>
      </c>
      <c r="G20" s="298"/>
      <c r="H20" s="20">
        <v>41199.566666666666</v>
      </c>
      <c r="I20" s="17" t="s">
        <v>105</v>
      </c>
      <c r="J20" s="17"/>
      <c r="K20" s="17" t="s">
        <v>29</v>
      </c>
      <c r="L20" s="20">
        <v>41199.598611111112</v>
      </c>
      <c r="M20" s="17" t="s">
        <v>111</v>
      </c>
      <c r="N20" s="17" t="s">
        <v>78</v>
      </c>
      <c r="O20" s="17" t="s">
        <v>107</v>
      </c>
      <c r="P20" s="21">
        <v>0</v>
      </c>
      <c r="Q20" s="310"/>
      <c r="R20" s="310"/>
      <c r="S20" s="289"/>
      <c r="T20" s="298"/>
      <c r="U20" s="298"/>
      <c r="V20" s="298"/>
      <c r="W20" s="298"/>
      <c r="X20" s="298"/>
      <c r="Y20" s="327"/>
      <c r="Z20" s="327"/>
      <c r="AA20" s="317"/>
    </row>
    <row r="21" spans="1:27" x14ac:dyDescent="0.3">
      <c r="A21" s="340">
        <v>9</v>
      </c>
      <c r="B21" s="144"/>
      <c r="C21" s="16" t="s">
        <v>61</v>
      </c>
      <c r="D21" s="16" t="s">
        <v>112</v>
      </c>
      <c r="E21" s="16" t="s">
        <v>28</v>
      </c>
      <c r="F21" s="16" t="s">
        <v>62</v>
      </c>
      <c r="G21" s="296" t="s">
        <v>113</v>
      </c>
      <c r="H21" s="27">
        <v>41200.541666666664</v>
      </c>
      <c r="I21" s="16" t="s">
        <v>114</v>
      </c>
      <c r="J21" s="16"/>
      <c r="K21" s="16" t="s">
        <v>29</v>
      </c>
      <c r="L21" s="27">
        <v>41200.561805555553</v>
      </c>
      <c r="M21" s="16" t="s">
        <v>115</v>
      </c>
      <c r="N21" s="16" t="s">
        <v>92</v>
      </c>
      <c r="O21" s="16" t="s">
        <v>116</v>
      </c>
      <c r="P21" s="28">
        <v>0</v>
      </c>
      <c r="Q21" s="308">
        <f>SUM(P21:P28)</f>
        <v>0</v>
      </c>
      <c r="R21" s="308">
        <v>0</v>
      </c>
      <c r="S21" s="284" t="str">
        <f>IF(R21&gt;=105,"Yes","No")</f>
        <v>No</v>
      </c>
      <c r="T21" s="296"/>
      <c r="U21" s="296"/>
      <c r="V21" s="296"/>
      <c r="W21" s="296"/>
      <c r="X21" s="296"/>
      <c r="Y21" s="325"/>
      <c r="Z21" s="325"/>
      <c r="AA21" s="316"/>
    </row>
    <row r="22" spans="1:27" x14ac:dyDescent="0.3">
      <c r="A22" s="342"/>
      <c r="B22" s="145"/>
      <c r="C22" s="11" t="s">
        <v>61</v>
      </c>
      <c r="D22" s="11" t="s">
        <v>112</v>
      </c>
      <c r="E22" s="11" t="s">
        <v>28</v>
      </c>
      <c r="F22" s="11" t="s">
        <v>62</v>
      </c>
      <c r="G22" s="297"/>
      <c r="H22" s="12">
        <v>41200.541666666664</v>
      </c>
      <c r="I22" s="11" t="s">
        <v>117</v>
      </c>
      <c r="J22" s="11"/>
      <c r="K22" s="11" t="s">
        <v>29</v>
      </c>
      <c r="L22" s="12">
        <v>41200.541666666664</v>
      </c>
      <c r="M22" s="11" t="s">
        <v>118</v>
      </c>
      <c r="N22" s="11" t="s">
        <v>92</v>
      </c>
      <c r="O22" s="11" t="s">
        <v>119</v>
      </c>
      <c r="P22" s="10">
        <v>0</v>
      </c>
      <c r="Q22" s="309"/>
      <c r="R22" s="309"/>
      <c r="S22" s="285"/>
      <c r="T22" s="297"/>
      <c r="U22" s="297"/>
      <c r="V22" s="297"/>
      <c r="W22" s="297"/>
      <c r="X22" s="297"/>
      <c r="Y22" s="326"/>
      <c r="Z22" s="326"/>
      <c r="AA22" s="318"/>
    </row>
    <row r="23" spans="1:27" x14ac:dyDescent="0.3">
      <c r="A23" s="342"/>
      <c r="B23" s="145"/>
      <c r="C23" s="11" t="s">
        <v>61</v>
      </c>
      <c r="D23" s="11" t="s">
        <v>112</v>
      </c>
      <c r="E23" s="11" t="s">
        <v>28</v>
      </c>
      <c r="F23" s="11" t="s">
        <v>62</v>
      </c>
      <c r="G23" s="297"/>
      <c r="H23" s="12">
        <v>41200.541666666664</v>
      </c>
      <c r="I23" s="11" t="s">
        <v>120</v>
      </c>
      <c r="J23" s="11"/>
      <c r="K23" s="11" t="s">
        <v>29</v>
      </c>
      <c r="L23" s="12">
        <v>41200.541666666664</v>
      </c>
      <c r="M23" s="11" t="s">
        <v>121</v>
      </c>
      <c r="N23" s="11" t="s">
        <v>92</v>
      </c>
      <c r="O23" s="11" t="s">
        <v>122</v>
      </c>
      <c r="P23" s="10">
        <v>0</v>
      </c>
      <c r="Q23" s="309"/>
      <c r="R23" s="309"/>
      <c r="S23" s="285"/>
      <c r="T23" s="297"/>
      <c r="U23" s="297"/>
      <c r="V23" s="297"/>
      <c r="W23" s="297"/>
      <c r="X23" s="297"/>
      <c r="Y23" s="326"/>
      <c r="Z23" s="326"/>
      <c r="AA23" s="318"/>
    </row>
    <row r="24" spans="1:27" x14ac:dyDescent="0.3">
      <c r="A24" s="342"/>
      <c r="B24" s="145"/>
      <c r="C24" s="11" t="s">
        <v>61</v>
      </c>
      <c r="D24" s="11" t="s">
        <v>112</v>
      </c>
      <c r="E24" s="11" t="s">
        <v>28</v>
      </c>
      <c r="F24" s="11" t="s">
        <v>62</v>
      </c>
      <c r="G24" s="297"/>
      <c r="H24" s="12">
        <v>41200.541666666664</v>
      </c>
      <c r="I24" s="11" t="s">
        <v>123</v>
      </c>
      <c r="J24" s="11"/>
      <c r="K24" s="11" t="s">
        <v>29</v>
      </c>
      <c r="L24" s="12">
        <v>41200.541666666664</v>
      </c>
      <c r="M24" s="11" t="s">
        <v>124</v>
      </c>
      <c r="N24" s="11" t="s">
        <v>92</v>
      </c>
      <c r="O24" s="11" t="s">
        <v>125</v>
      </c>
      <c r="P24" s="10">
        <v>0</v>
      </c>
      <c r="Q24" s="309"/>
      <c r="R24" s="309"/>
      <c r="S24" s="285"/>
      <c r="T24" s="297"/>
      <c r="U24" s="297"/>
      <c r="V24" s="297"/>
      <c r="W24" s="297"/>
      <c r="X24" s="297"/>
      <c r="Y24" s="326"/>
      <c r="Z24" s="326"/>
      <c r="AA24" s="318"/>
    </row>
    <row r="25" spans="1:27" x14ac:dyDescent="0.3">
      <c r="A25" s="342"/>
      <c r="B25" s="145"/>
      <c r="C25" s="11" t="s">
        <v>61</v>
      </c>
      <c r="D25" s="11" t="s">
        <v>112</v>
      </c>
      <c r="E25" s="11" t="s">
        <v>28</v>
      </c>
      <c r="F25" s="11" t="s">
        <v>62</v>
      </c>
      <c r="G25" s="297"/>
      <c r="H25" s="12">
        <v>41200.541666666664</v>
      </c>
      <c r="I25" s="11" t="s">
        <v>126</v>
      </c>
      <c r="J25" s="11"/>
      <c r="K25" s="11" t="s">
        <v>29</v>
      </c>
      <c r="L25" s="12">
        <v>41200.572916666664</v>
      </c>
      <c r="M25" s="11" t="s">
        <v>127</v>
      </c>
      <c r="N25" s="11" t="s">
        <v>92</v>
      </c>
      <c r="O25" s="11" t="s">
        <v>128</v>
      </c>
      <c r="P25" s="10">
        <v>0</v>
      </c>
      <c r="Q25" s="309"/>
      <c r="R25" s="309"/>
      <c r="S25" s="285"/>
      <c r="T25" s="297"/>
      <c r="U25" s="297"/>
      <c r="V25" s="297"/>
      <c r="W25" s="297"/>
      <c r="X25" s="297"/>
      <c r="Y25" s="326"/>
      <c r="Z25" s="326"/>
      <c r="AA25" s="318"/>
    </row>
    <row r="26" spans="1:27" x14ac:dyDescent="0.3">
      <c r="A26" s="342"/>
      <c r="B26" s="145"/>
      <c r="C26" s="11" t="s">
        <v>61</v>
      </c>
      <c r="D26" s="11" t="s">
        <v>112</v>
      </c>
      <c r="E26" s="11" t="s">
        <v>28</v>
      </c>
      <c r="F26" s="11" t="s">
        <v>62</v>
      </c>
      <c r="G26" s="297"/>
      <c r="H26" s="12">
        <v>41200.541666666664</v>
      </c>
      <c r="I26" s="11" t="s">
        <v>129</v>
      </c>
      <c r="J26" s="11"/>
      <c r="K26" s="11" t="s">
        <v>29</v>
      </c>
      <c r="L26" s="12">
        <v>41200.572916666664</v>
      </c>
      <c r="M26" s="11" t="s">
        <v>130</v>
      </c>
      <c r="N26" s="11" t="s">
        <v>92</v>
      </c>
      <c r="O26" s="11" t="s">
        <v>131</v>
      </c>
      <c r="P26" s="10">
        <v>0</v>
      </c>
      <c r="Q26" s="309"/>
      <c r="R26" s="309"/>
      <c r="S26" s="285"/>
      <c r="T26" s="297"/>
      <c r="U26" s="297"/>
      <c r="V26" s="297"/>
      <c r="W26" s="297"/>
      <c r="X26" s="297"/>
      <c r="Y26" s="326"/>
      <c r="Z26" s="326"/>
      <c r="AA26" s="318"/>
    </row>
    <row r="27" spans="1:27" x14ac:dyDescent="0.3">
      <c r="A27" s="342"/>
      <c r="B27" s="145"/>
      <c r="C27" s="11" t="s">
        <v>61</v>
      </c>
      <c r="D27" s="11" t="s">
        <v>112</v>
      </c>
      <c r="E27" s="11" t="s">
        <v>28</v>
      </c>
      <c r="F27" s="11" t="s">
        <v>62</v>
      </c>
      <c r="G27" s="297"/>
      <c r="H27" s="12">
        <v>41200.541666666664</v>
      </c>
      <c r="I27" s="11" t="s">
        <v>132</v>
      </c>
      <c r="J27" s="11"/>
      <c r="K27" s="11" t="s">
        <v>29</v>
      </c>
      <c r="L27" s="12">
        <v>41200.572916666664</v>
      </c>
      <c r="M27" s="11" t="s">
        <v>133</v>
      </c>
      <c r="N27" s="11" t="s">
        <v>92</v>
      </c>
      <c r="O27" s="11" t="s">
        <v>134</v>
      </c>
      <c r="P27" s="10">
        <v>0</v>
      </c>
      <c r="Q27" s="309"/>
      <c r="R27" s="309"/>
      <c r="S27" s="285"/>
      <c r="T27" s="297"/>
      <c r="U27" s="297"/>
      <c r="V27" s="297"/>
      <c r="W27" s="297"/>
      <c r="X27" s="297"/>
      <c r="Y27" s="326"/>
      <c r="Z27" s="326"/>
      <c r="AA27" s="318"/>
    </row>
    <row r="28" spans="1:27" x14ac:dyDescent="0.3">
      <c r="A28" s="341"/>
      <c r="B28" s="56"/>
      <c r="C28" s="17" t="s">
        <v>61</v>
      </c>
      <c r="D28" s="17" t="s">
        <v>112</v>
      </c>
      <c r="E28" s="17" t="s">
        <v>28</v>
      </c>
      <c r="F28" s="17" t="s">
        <v>62</v>
      </c>
      <c r="G28" s="298"/>
      <c r="H28" s="20">
        <v>41200.541666666664</v>
      </c>
      <c r="I28" s="17" t="s">
        <v>135</v>
      </c>
      <c r="J28" s="17"/>
      <c r="K28" s="17" t="s">
        <v>29</v>
      </c>
      <c r="L28" s="20">
        <v>41200.572916666664</v>
      </c>
      <c r="M28" s="17" t="s">
        <v>136</v>
      </c>
      <c r="N28" s="17" t="s">
        <v>92</v>
      </c>
      <c r="O28" s="17" t="s">
        <v>137</v>
      </c>
      <c r="P28" s="21">
        <v>0</v>
      </c>
      <c r="Q28" s="310"/>
      <c r="R28" s="310"/>
      <c r="S28" s="286"/>
      <c r="T28" s="298"/>
      <c r="U28" s="298"/>
      <c r="V28" s="298"/>
      <c r="W28" s="298"/>
      <c r="X28" s="298"/>
      <c r="Y28" s="327"/>
      <c r="Z28" s="327"/>
      <c r="AA28" s="317"/>
    </row>
    <row r="29" spans="1:27" x14ac:dyDescent="0.3">
      <c r="A29" s="340">
        <v>10</v>
      </c>
      <c r="B29" s="144"/>
      <c r="C29" s="16" t="s">
        <v>61</v>
      </c>
      <c r="D29" s="16" t="s">
        <v>112</v>
      </c>
      <c r="E29" s="16" t="s">
        <v>21</v>
      </c>
      <c r="F29" s="16" t="s">
        <v>19</v>
      </c>
      <c r="G29" s="296" t="s">
        <v>138</v>
      </c>
      <c r="H29" s="27">
        <v>41200.541666666664</v>
      </c>
      <c r="I29" s="16" t="s">
        <v>114</v>
      </c>
      <c r="J29" s="16"/>
      <c r="K29" s="16" t="s">
        <v>29</v>
      </c>
      <c r="L29" s="27">
        <v>41200.561805555553</v>
      </c>
      <c r="M29" s="16" t="s">
        <v>139</v>
      </c>
      <c r="N29" s="16" t="s">
        <v>92</v>
      </c>
      <c r="O29" s="16" t="s">
        <v>116</v>
      </c>
      <c r="P29" s="28">
        <v>0</v>
      </c>
      <c r="Q29" s="312">
        <f>SUM(P29:P36)</f>
        <v>0</v>
      </c>
      <c r="R29" s="308">
        <v>0</v>
      </c>
      <c r="S29" s="284" t="str">
        <f>IF(R29&gt;=105,"Yes","No")</f>
        <v>No</v>
      </c>
      <c r="T29" s="296"/>
      <c r="U29" s="296"/>
      <c r="V29" s="296"/>
      <c r="W29" s="296"/>
      <c r="X29" s="296"/>
      <c r="Y29" s="325"/>
      <c r="Z29" s="325"/>
      <c r="AA29" s="316"/>
    </row>
    <row r="30" spans="1:27" x14ac:dyDescent="0.3">
      <c r="A30" s="342"/>
      <c r="B30" s="145"/>
      <c r="C30" s="11" t="s">
        <v>61</v>
      </c>
      <c r="D30" s="11" t="s">
        <v>112</v>
      </c>
      <c r="E30" s="11" t="s">
        <v>21</v>
      </c>
      <c r="F30" s="11" t="s">
        <v>19</v>
      </c>
      <c r="G30" s="297"/>
      <c r="H30" s="12">
        <v>41200.541666666664</v>
      </c>
      <c r="I30" s="11" t="s">
        <v>117</v>
      </c>
      <c r="J30" s="11"/>
      <c r="K30" s="11" t="s">
        <v>29</v>
      </c>
      <c r="L30" s="12">
        <v>41200.541666666664</v>
      </c>
      <c r="M30" s="11" t="s">
        <v>140</v>
      </c>
      <c r="N30" s="11" t="s">
        <v>92</v>
      </c>
      <c r="O30" s="11" t="s">
        <v>119</v>
      </c>
      <c r="P30" s="10">
        <v>0</v>
      </c>
      <c r="Q30" s="313"/>
      <c r="R30" s="309"/>
      <c r="S30" s="285"/>
      <c r="T30" s="297"/>
      <c r="U30" s="297"/>
      <c r="V30" s="297"/>
      <c r="W30" s="297"/>
      <c r="X30" s="297"/>
      <c r="Y30" s="326"/>
      <c r="Z30" s="326"/>
      <c r="AA30" s="318"/>
    </row>
    <row r="31" spans="1:27" x14ac:dyDescent="0.3">
      <c r="A31" s="342"/>
      <c r="B31" s="145"/>
      <c r="C31" s="11" t="s">
        <v>61</v>
      </c>
      <c r="D31" s="11" t="s">
        <v>112</v>
      </c>
      <c r="E31" s="11" t="s">
        <v>21</v>
      </c>
      <c r="F31" s="11" t="s">
        <v>19</v>
      </c>
      <c r="G31" s="297"/>
      <c r="H31" s="12">
        <v>41200.541666666664</v>
      </c>
      <c r="I31" s="11" t="s">
        <v>120</v>
      </c>
      <c r="J31" s="11"/>
      <c r="K31" s="11" t="s">
        <v>29</v>
      </c>
      <c r="L31" s="12">
        <v>41200.541666666664</v>
      </c>
      <c r="M31" s="11" t="s">
        <v>141</v>
      </c>
      <c r="N31" s="11" t="s">
        <v>92</v>
      </c>
      <c r="O31" s="11" t="s">
        <v>122</v>
      </c>
      <c r="P31" s="10">
        <v>0</v>
      </c>
      <c r="Q31" s="313"/>
      <c r="R31" s="309"/>
      <c r="S31" s="285"/>
      <c r="T31" s="297"/>
      <c r="U31" s="297"/>
      <c r="V31" s="297"/>
      <c r="W31" s="297"/>
      <c r="X31" s="297"/>
      <c r="Y31" s="326"/>
      <c r="Z31" s="326"/>
      <c r="AA31" s="318"/>
    </row>
    <row r="32" spans="1:27" x14ac:dyDescent="0.3">
      <c r="A32" s="342"/>
      <c r="B32" s="145"/>
      <c r="C32" s="11" t="s">
        <v>61</v>
      </c>
      <c r="D32" s="11" t="s">
        <v>112</v>
      </c>
      <c r="E32" s="11" t="s">
        <v>21</v>
      </c>
      <c r="F32" s="11" t="s">
        <v>19</v>
      </c>
      <c r="G32" s="297"/>
      <c r="H32" s="12">
        <v>41200.541666666664</v>
      </c>
      <c r="I32" s="11" t="s">
        <v>123</v>
      </c>
      <c r="J32" s="11"/>
      <c r="K32" s="11" t="s">
        <v>29</v>
      </c>
      <c r="L32" s="12">
        <v>41200.541666666664</v>
      </c>
      <c r="M32" s="11" t="s">
        <v>142</v>
      </c>
      <c r="N32" s="11" t="s">
        <v>92</v>
      </c>
      <c r="O32" s="11" t="s">
        <v>125</v>
      </c>
      <c r="P32" s="10">
        <v>0</v>
      </c>
      <c r="Q32" s="313"/>
      <c r="R32" s="309"/>
      <c r="S32" s="285"/>
      <c r="T32" s="297"/>
      <c r="U32" s="297"/>
      <c r="V32" s="297"/>
      <c r="W32" s="297"/>
      <c r="X32" s="297"/>
      <c r="Y32" s="326"/>
      <c r="Z32" s="326"/>
      <c r="AA32" s="318"/>
    </row>
    <row r="33" spans="1:27" x14ac:dyDescent="0.3">
      <c r="A33" s="342"/>
      <c r="B33" s="145"/>
      <c r="C33" s="11" t="s">
        <v>61</v>
      </c>
      <c r="D33" s="11" t="s">
        <v>112</v>
      </c>
      <c r="E33" s="11" t="s">
        <v>21</v>
      </c>
      <c r="F33" s="11" t="s">
        <v>19</v>
      </c>
      <c r="G33" s="297"/>
      <c r="H33" s="12">
        <v>41200.541666666664</v>
      </c>
      <c r="I33" s="11" t="s">
        <v>126</v>
      </c>
      <c r="J33" s="11"/>
      <c r="K33" s="11" t="s">
        <v>29</v>
      </c>
      <c r="L33" s="12">
        <v>41200.572916666664</v>
      </c>
      <c r="M33" s="11" t="s">
        <v>143</v>
      </c>
      <c r="N33" s="11" t="s">
        <v>92</v>
      </c>
      <c r="O33" s="11" t="s">
        <v>128</v>
      </c>
      <c r="P33" s="10">
        <v>0</v>
      </c>
      <c r="Q33" s="313"/>
      <c r="R33" s="309"/>
      <c r="S33" s="285"/>
      <c r="T33" s="297"/>
      <c r="U33" s="297"/>
      <c r="V33" s="297"/>
      <c r="W33" s="297"/>
      <c r="X33" s="297"/>
      <c r="Y33" s="326"/>
      <c r="Z33" s="326"/>
      <c r="AA33" s="318"/>
    </row>
    <row r="34" spans="1:27" x14ac:dyDescent="0.3">
      <c r="A34" s="342"/>
      <c r="B34" s="145"/>
      <c r="C34" s="11" t="s">
        <v>61</v>
      </c>
      <c r="D34" s="11" t="s">
        <v>112</v>
      </c>
      <c r="E34" s="11" t="s">
        <v>21</v>
      </c>
      <c r="F34" s="11" t="s">
        <v>19</v>
      </c>
      <c r="G34" s="297"/>
      <c r="H34" s="12">
        <v>41200.541666666664</v>
      </c>
      <c r="I34" s="11" t="s">
        <v>129</v>
      </c>
      <c r="J34" s="11"/>
      <c r="K34" s="11" t="s">
        <v>29</v>
      </c>
      <c r="L34" s="12">
        <v>41200.572916666664</v>
      </c>
      <c r="M34" s="11" t="s">
        <v>144</v>
      </c>
      <c r="N34" s="11" t="s">
        <v>92</v>
      </c>
      <c r="O34" s="11" t="s">
        <v>131</v>
      </c>
      <c r="P34" s="10">
        <v>0</v>
      </c>
      <c r="Q34" s="313"/>
      <c r="R34" s="309"/>
      <c r="S34" s="285"/>
      <c r="T34" s="297"/>
      <c r="U34" s="297"/>
      <c r="V34" s="297"/>
      <c r="W34" s="297"/>
      <c r="X34" s="297"/>
      <c r="Y34" s="326"/>
      <c r="Z34" s="326"/>
      <c r="AA34" s="318"/>
    </row>
    <row r="35" spans="1:27" x14ac:dyDescent="0.3">
      <c r="A35" s="342"/>
      <c r="B35" s="145"/>
      <c r="C35" s="11" t="s">
        <v>61</v>
      </c>
      <c r="D35" s="11" t="s">
        <v>112</v>
      </c>
      <c r="E35" s="11" t="s">
        <v>21</v>
      </c>
      <c r="F35" s="11" t="s">
        <v>19</v>
      </c>
      <c r="G35" s="297"/>
      <c r="H35" s="12">
        <v>41200.541666666664</v>
      </c>
      <c r="I35" s="11" t="s">
        <v>132</v>
      </c>
      <c r="J35" s="11"/>
      <c r="K35" s="11" t="s">
        <v>29</v>
      </c>
      <c r="L35" s="12">
        <v>41200.572916666664</v>
      </c>
      <c r="M35" s="11" t="s">
        <v>145</v>
      </c>
      <c r="N35" s="11" t="s">
        <v>92</v>
      </c>
      <c r="O35" s="11" t="s">
        <v>134</v>
      </c>
      <c r="P35" s="10">
        <v>0</v>
      </c>
      <c r="Q35" s="313"/>
      <c r="R35" s="309"/>
      <c r="S35" s="285"/>
      <c r="T35" s="297"/>
      <c r="U35" s="297"/>
      <c r="V35" s="297"/>
      <c r="W35" s="297"/>
      <c r="X35" s="297"/>
      <c r="Y35" s="326"/>
      <c r="Z35" s="326"/>
      <c r="AA35" s="318"/>
    </row>
    <row r="36" spans="1:27" s="90" customFormat="1" x14ac:dyDescent="0.3">
      <c r="A36" s="342"/>
      <c r="B36" s="145"/>
      <c r="C36" s="17" t="s">
        <v>61</v>
      </c>
      <c r="D36" s="17" t="s">
        <v>112</v>
      </c>
      <c r="E36" s="17" t="s">
        <v>21</v>
      </c>
      <c r="F36" s="17" t="s">
        <v>19</v>
      </c>
      <c r="G36" s="298"/>
      <c r="H36" s="20">
        <v>41200.541666666664</v>
      </c>
      <c r="I36" s="17" t="s">
        <v>135</v>
      </c>
      <c r="J36" s="17"/>
      <c r="K36" s="17" t="s">
        <v>29</v>
      </c>
      <c r="L36" s="20">
        <v>41200.572916666664</v>
      </c>
      <c r="M36" s="17" t="s">
        <v>146</v>
      </c>
      <c r="N36" s="17" t="s">
        <v>92</v>
      </c>
      <c r="O36" s="17" t="s">
        <v>137</v>
      </c>
      <c r="P36" s="21">
        <v>0</v>
      </c>
      <c r="Q36" s="319"/>
      <c r="R36" s="310"/>
      <c r="S36" s="286"/>
      <c r="T36" s="298"/>
      <c r="U36" s="298"/>
      <c r="V36" s="298"/>
      <c r="W36" s="298"/>
      <c r="X36" s="298"/>
      <c r="Y36" s="327"/>
      <c r="Z36" s="327"/>
      <c r="AA36" s="317"/>
    </row>
    <row r="37" spans="1:27" x14ac:dyDescent="0.3">
      <c r="A37" s="60">
        <v>11</v>
      </c>
      <c r="B37" s="56"/>
      <c r="C37" s="38" t="s">
        <v>61</v>
      </c>
      <c r="D37" s="38" t="s">
        <v>30</v>
      </c>
      <c r="E37" s="38" t="s">
        <v>28</v>
      </c>
      <c r="F37" s="38" t="s">
        <v>62</v>
      </c>
      <c r="G37" s="22" t="s">
        <v>152</v>
      </c>
      <c r="H37" s="39">
        <v>41191.520138888889</v>
      </c>
      <c r="I37" s="38" t="s">
        <v>153</v>
      </c>
      <c r="J37" s="38"/>
      <c r="K37" s="38" t="s">
        <v>29</v>
      </c>
      <c r="L37" s="39">
        <v>41191.520138888889</v>
      </c>
      <c r="M37" s="38" t="s">
        <v>154</v>
      </c>
      <c r="N37" s="38" t="s">
        <v>150</v>
      </c>
      <c r="O37" s="38" t="s">
        <v>155</v>
      </c>
      <c r="P37" s="40">
        <v>0</v>
      </c>
      <c r="Q37" s="24">
        <f t="shared" ref="Q37:Q44" si="0">P37</f>
        <v>0</v>
      </c>
      <c r="R37" s="24">
        <v>0</v>
      </c>
      <c r="S37" s="121" t="str">
        <f t="shared" ref="S37:S44" si="1">IF(R37&gt;=105,"Yes","No")</f>
        <v>No</v>
      </c>
      <c r="T37" s="22"/>
      <c r="U37" s="22"/>
      <c r="V37" s="22"/>
      <c r="W37" s="22"/>
      <c r="X37" s="22"/>
      <c r="Y37" s="68"/>
      <c r="Z37" s="68"/>
      <c r="AA37" s="62"/>
    </row>
    <row r="38" spans="1:27" x14ac:dyDescent="0.3">
      <c r="A38" s="57">
        <v>12</v>
      </c>
      <c r="B38" s="57"/>
      <c r="C38" s="38" t="s">
        <v>61</v>
      </c>
      <c r="D38" s="38" t="s">
        <v>30</v>
      </c>
      <c r="E38" s="38" t="s">
        <v>21</v>
      </c>
      <c r="F38" s="38" t="s">
        <v>19</v>
      </c>
      <c r="G38" s="22" t="s">
        <v>156</v>
      </c>
      <c r="H38" s="39">
        <v>41191.520138888889</v>
      </c>
      <c r="I38" s="38" t="s">
        <v>153</v>
      </c>
      <c r="J38" s="38"/>
      <c r="K38" s="38" t="s">
        <v>29</v>
      </c>
      <c r="L38" s="39">
        <v>41191.520138888889</v>
      </c>
      <c r="M38" s="38" t="s">
        <v>157</v>
      </c>
      <c r="N38" s="38" t="s">
        <v>150</v>
      </c>
      <c r="O38" s="38" t="s">
        <v>155</v>
      </c>
      <c r="P38" s="40">
        <v>0</v>
      </c>
      <c r="Q38" s="24">
        <f t="shared" si="0"/>
        <v>0</v>
      </c>
      <c r="R38" s="24">
        <v>0</v>
      </c>
      <c r="S38" s="121" t="str">
        <f t="shared" si="1"/>
        <v>No</v>
      </c>
      <c r="T38" s="22"/>
      <c r="U38" s="22"/>
      <c r="V38" s="22"/>
      <c r="W38" s="22"/>
      <c r="X38" s="22"/>
      <c r="Y38" s="68"/>
      <c r="Z38" s="68"/>
      <c r="AA38" s="62"/>
    </row>
    <row r="39" spans="1:27" x14ac:dyDescent="0.3">
      <c r="A39" s="58">
        <v>13</v>
      </c>
      <c r="B39" s="58"/>
      <c r="C39" s="33" t="s">
        <v>61</v>
      </c>
      <c r="D39" s="33" t="s">
        <v>46</v>
      </c>
      <c r="E39" s="33" t="s">
        <v>28</v>
      </c>
      <c r="F39" s="33" t="s">
        <v>62</v>
      </c>
      <c r="G39" s="34" t="s">
        <v>167</v>
      </c>
      <c r="H39" s="35">
        <v>41194.48333333333</v>
      </c>
      <c r="I39" s="33" t="s">
        <v>168</v>
      </c>
      <c r="J39" s="33"/>
      <c r="K39" s="33" t="s">
        <v>29</v>
      </c>
      <c r="L39" s="35">
        <v>41194.48333333333</v>
      </c>
      <c r="M39" s="33" t="s">
        <v>169</v>
      </c>
      <c r="N39" s="33" t="s">
        <v>170</v>
      </c>
      <c r="O39" s="33" t="s">
        <v>171</v>
      </c>
      <c r="P39" s="36">
        <v>0</v>
      </c>
      <c r="Q39" s="37">
        <f t="shared" si="0"/>
        <v>0</v>
      </c>
      <c r="R39" s="37">
        <v>0</v>
      </c>
      <c r="S39" s="122" t="str">
        <f t="shared" si="1"/>
        <v>No</v>
      </c>
      <c r="T39" s="34"/>
      <c r="U39" s="34"/>
      <c r="V39" s="34"/>
      <c r="W39" s="34"/>
      <c r="X39" s="34"/>
      <c r="Y39" s="67"/>
      <c r="Z39" s="67"/>
      <c r="AA39" s="63"/>
    </row>
    <row r="40" spans="1:27" x14ac:dyDescent="0.3">
      <c r="A40" s="58">
        <v>14</v>
      </c>
      <c r="B40" s="58"/>
      <c r="C40" s="33" t="s">
        <v>61</v>
      </c>
      <c r="D40" s="33" t="s">
        <v>46</v>
      </c>
      <c r="E40" s="33" t="s">
        <v>21</v>
      </c>
      <c r="F40" s="33" t="s">
        <v>19</v>
      </c>
      <c r="G40" s="34" t="s">
        <v>172</v>
      </c>
      <c r="H40" s="35">
        <v>41194.48333333333</v>
      </c>
      <c r="I40" s="33" t="s">
        <v>168</v>
      </c>
      <c r="J40" s="33"/>
      <c r="K40" s="33" t="s">
        <v>29</v>
      </c>
      <c r="L40" s="35">
        <v>41194.48333333333</v>
      </c>
      <c r="M40" s="33" t="s">
        <v>173</v>
      </c>
      <c r="N40" s="33" t="s">
        <v>170</v>
      </c>
      <c r="O40" s="33" t="s">
        <v>171</v>
      </c>
      <c r="P40" s="36">
        <v>0</v>
      </c>
      <c r="Q40" s="37">
        <f t="shared" si="0"/>
        <v>0</v>
      </c>
      <c r="R40" s="37">
        <v>0</v>
      </c>
      <c r="S40" s="122" t="str">
        <f t="shared" si="1"/>
        <v>No</v>
      </c>
      <c r="T40" s="34"/>
      <c r="U40" s="34"/>
      <c r="V40" s="34"/>
      <c r="W40" s="34"/>
      <c r="X40" s="34"/>
      <c r="Y40" s="67"/>
      <c r="Z40" s="67"/>
      <c r="AA40" s="63"/>
    </row>
    <row r="41" spans="1:27" x14ac:dyDescent="0.3">
      <c r="A41" s="58">
        <v>15</v>
      </c>
      <c r="B41" s="58"/>
      <c r="C41" s="33" t="s">
        <v>61</v>
      </c>
      <c r="D41" s="33" t="s">
        <v>44</v>
      </c>
      <c r="E41" s="33" t="s">
        <v>28</v>
      </c>
      <c r="F41" s="33" t="s">
        <v>62</v>
      </c>
      <c r="G41" s="34" t="s">
        <v>174</v>
      </c>
      <c r="H41" s="35">
        <v>41197.563888888886</v>
      </c>
      <c r="I41" s="33" t="s">
        <v>175</v>
      </c>
      <c r="J41" s="33"/>
      <c r="K41" s="33" t="s">
        <v>29</v>
      </c>
      <c r="L41" s="35">
        <v>41197.563888888886</v>
      </c>
      <c r="M41" s="33" t="s">
        <v>176</v>
      </c>
      <c r="N41" s="33" t="s">
        <v>177</v>
      </c>
      <c r="O41" s="33" t="s">
        <v>178</v>
      </c>
      <c r="P41" s="36">
        <v>0</v>
      </c>
      <c r="Q41" s="37">
        <f t="shared" si="0"/>
        <v>0</v>
      </c>
      <c r="R41" s="37">
        <v>0</v>
      </c>
      <c r="S41" s="122" t="str">
        <f t="shared" si="1"/>
        <v>No</v>
      </c>
      <c r="T41" s="34"/>
      <c r="U41" s="34"/>
      <c r="V41" s="34"/>
      <c r="W41" s="34"/>
      <c r="X41" s="34"/>
      <c r="Y41" s="67"/>
      <c r="Z41" s="67"/>
      <c r="AA41" s="63"/>
    </row>
    <row r="42" spans="1:27" x14ac:dyDescent="0.3">
      <c r="A42" s="58">
        <v>16</v>
      </c>
      <c r="B42" s="58"/>
      <c r="C42" s="33" t="s">
        <v>61</v>
      </c>
      <c r="D42" s="33" t="s">
        <v>44</v>
      </c>
      <c r="E42" s="33" t="s">
        <v>21</v>
      </c>
      <c r="F42" s="33" t="s">
        <v>19</v>
      </c>
      <c r="G42" s="34" t="s">
        <v>179</v>
      </c>
      <c r="H42" s="35">
        <v>41197.563888888886</v>
      </c>
      <c r="I42" s="33" t="s">
        <v>175</v>
      </c>
      <c r="J42" s="33"/>
      <c r="K42" s="33" t="s">
        <v>29</v>
      </c>
      <c r="L42" s="35">
        <v>41197.563888888886</v>
      </c>
      <c r="M42" s="33" t="s">
        <v>180</v>
      </c>
      <c r="N42" s="33" t="s">
        <v>177</v>
      </c>
      <c r="O42" s="33" t="s">
        <v>178</v>
      </c>
      <c r="P42" s="36">
        <v>0</v>
      </c>
      <c r="Q42" s="37">
        <f t="shared" si="0"/>
        <v>0</v>
      </c>
      <c r="R42" s="37">
        <v>0</v>
      </c>
      <c r="S42" s="122" t="str">
        <f>IF(R42&gt;=320,"Yes","No")</f>
        <v>No</v>
      </c>
      <c r="T42" s="72" t="s">
        <v>858</v>
      </c>
      <c r="U42" s="34"/>
      <c r="V42" s="34"/>
      <c r="W42" s="34"/>
      <c r="X42" s="34"/>
      <c r="Y42" s="67"/>
      <c r="Z42" s="67"/>
      <c r="AA42" s="63"/>
    </row>
    <row r="43" spans="1:27" x14ac:dyDescent="0.3">
      <c r="A43" s="57">
        <v>17</v>
      </c>
      <c r="B43" s="57"/>
      <c r="C43" s="33" t="s">
        <v>61</v>
      </c>
      <c r="D43" s="33" t="s">
        <v>51</v>
      </c>
      <c r="E43" s="33" t="s">
        <v>28</v>
      </c>
      <c r="F43" s="33" t="s">
        <v>62</v>
      </c>
      <c r="G43" s="34" t="s">
        <v>181</v>
      </c>
      <c r="H43" s="35">
        <v>41198.388194444444</v>
      </c>
      <c r="I43" s="33" t="s">
        <v>182</v>
      </c>
      <c r="J43" s="33"/>
      <c r="K43" s="33" t="s">
        <v>29</v>
      </c>
      <c r="L43" s="35">
        <v>41198.388194444444</v>
      </c>
      <c r="M43" s="33" t="s">
        <v>183</v>
      </c>
      <c r="N43" s="33" t="s">
        <v>184</v>
      </c>
      <c r="O43" s="33" t="s">
        <v>185</v>
      </c>
      <c r="P43" s="36">
        <v>0</v>
      </c>
      <c r="Q43" s="37">
        <f t="shared" si="0"/>
        <v>0</v>
      </c>
      <c r="R43" s="37">
        <v>0</v>
      </c>
      <c r="S43" s="122" t="str">
        <f t="shared" si="1"/>
        <v>No</v>
      </c>
      <c r="T43" s="34"/>
      <c r="U43" s="34"/>
      <c r="V43" s="34"/>
      <c r="W43" s="34"/>
      <c r="X43" s="34"/>
      <c r="Y43" s="67"/>
      <c r="Z43" s="67"/>
      <c r="AA43" s="63"/>
    </row>
    <row r="44" spans="1:27" x14ac:dyDescent="0.3">
      <c r="A44" s="58">
        <v>18</v>
      </c>
      <c r="B44" s="58"/>
      <c r="C44" s="33" t="s">
        <v>61</v>
      </c>
      <c r="D44" s="33" t="s">
        <v>51</v>
      </c>
      <c r="E44" s="33" t="s">
        <v>21</v>
      </c>
      <c r="F44" s="33" t="s">
        <v>19</v>
      </c>
      <c r="G44" s="34" t="s">
        <v>186</v>
      </c>
      <c r="H44" s="35">
        <v>41198.388194444444</v>
      </c>
      <c r="I44" s="33" t="s">
        <v>182</v>
      </c>
      <c r="J44" s="33"/>
      <c r="K44" s="33" t="s">
        <v>29</v>
      </c>
      <c r="L44" s="35">
        <v>41198.388194444444</v>
      </c>
      <c r="M44" s="33" t="s">
        <v>187</v>
      </c>
      <c r="N44" s="33" t="s">
        <v>184</v>
      </c>
      <c r="O44" s="33" t="s">
        <v>185</v>
      </c>
      <c r="P44" s="36">
        <v>0</v>
      </c>
      <c r="Q44" s="37">
        <f t="shared" si="0"/>
        <v>0</v>
      </c>
      <c r="R44" s="37">
        <v>0</v>
      </c>
      <c r="S44" s="122" t="str">
        <f t="shared" si="1"/>
        <v>No</v>
      </c>
      <c r="T44" s="34"/>
      <c r="U44" s="34"/>
      <c r="V44" s="34"/>
      <c r="W44" s="34"/>
      <c r="X44" s="34"/>
      <c r="Y44" s="67"/>
      <c r="Z44" s="67"/>
      <c r="AA44" s="63"/>
    </row>
    <row r="45" spans="1:27" x14ac:dyDescent="0.3">
      <c r="A45" s="58">
        <v>19</v>
      </c>
      <c r="B45" s="58"/>
      <c r="C45" s="33" t="s">
        <v>61</v>
      </c>
      <c r="D45" s="33" t="s">
        <v>200</v>
      </c>
      <c r="E45" s="33" t="s">
        <v>28</v>
      </c>
      <c r="F45" s="33" t="s">
        <v>62</v>
      </c>
      <c r="G45" s="34" t="s">
        <v>201</v>
      </c>
      <c r="H45" s="35">
        <v>41200.541666666664</v>
      </c>
      <c r="I45" s="33" t="s">
        <v>202</v>
      </c>
      <c r="J45" s="33"/>
      <c r="K45" s="33" t="s">
        <v>29</v>
      </c>
      <c r="L45" s="35">
        <v>41200.541666666664</v>
      </c>
      <c r="M45" s="33" t="s">
        <v>203</v>
      </c>
      <c r="N45" s="33" t="s">
        <v>92</v>
      </c>
      <c r="O45" s="33" t="s">
        <v>204</v>
      </c>
      <c r="P45" s="36">
        <v>0</v>
      </c>
      <c r="Q45" s="37">
        <f t="shared" ref="Q45:Q52" si="2">P45</f>
        <v>0</v>
      </c>
      <c r="R45" s="37">
        <v>0</v>
      </c>
      <c r="S45" s="122" t="str">
        <f>IF(R45&gt;=260,"Yes","No")</f>
        <v>No</v>
      </c>
      <c r="T45" s="73" t="s">
        <v>855</v>
      </c>
      <c r="U45" s="34"/>
      <c r="V45" s="34"/>
      <c r="W45" s="34"/>
      <c r="X45" s="34"/>
      <c r="Y45" s="34"/>
      <c r="Z45" s="34"/>
      <c r="AA45" s="63"/>
    </row>
    <row r="46" spans="1:27" s="82" customFormat="1" ht="15" thickBot="1" x14ac:dyDescent="0.35">
      <c r="A46" s="74">
        <v>20</v>
      </c>
      <c r="B46" s="74"/>
      <c r="C46" s="75" t="s">
        <v>61</v>
      </c>
      <c r="D46" s="75" t="s">
        <v>200</v>
      </c>
      <c r="E46" s="75" t="s">
        <v>21</v>
      </c>
      <c r="F46" s="75" t="s">
        <v>19</v>
      </c>
      <c r="G46" s="76" t="s">
        <v>205</v>
      </c>
      <c r="H46" s="77">
        <v>41200.541666666664</v>
      </c>
      <c r="I46" s="75" t="s">
        <v>202</v>
      </c>
      <c r="J46" s="75"/>
      <c r="K46" s="75" t="s">
        <v>29</v>
      </c>
      <c r="L46" s="77">
        <v>41200.541666666664</v>
      </c>
      <c r="M46" s="75" t="s">
        <v>206</v>
      </c>
      <c r="N46" s="75" t="s">
        <v>92</v>
      </c>
      <c r="O46" s="75" t="s">
        <v>204</v>
      </c>
      <c r="P46" s="78">
        <v>0</v>
      </c>
      <c r="Q46" s="79">
        <f t="shared" si="2"/>
        <v>0</v>
      </c>
      <c r="R46" s="80">
        <v>0</v>
      </c>
      <c r="S46" s="123" t="str">
        <f>IF(R46&gt;=260,"Yes","No")</f>
        <v>No</v>
      </c>
      <c r="T46" s="81" t="s">
        <v>855</v>
      </c>
      <c r="U46" s="76"/>
      <c r="V46" s="76"/>
      <c r="W46" s="76"/>
      <c r="X46" s="76"/>
      <c r="Y46" s="80"/>
      <c r="Z46" s="76"/>
      <c r="AA46" s="76"/>
    </row>
    <row r="47" spans="1:27" x14ac:dyDescent="0.3">
      <c r="A47" s="57">
        <v>21</v>
      </c>
      <c r="B47" s="57"/>
      <c r="C47" s="38" t="s">
        <v>61</v>
      </c>
      <c r="D47" s="38" t="s">
        <v>33</v>
      </c>
      <c r="E47" s="38" t="s">
        <v>38</v>
      </c>
      <c r="F47" s="38" t="s">
        <v>39</v>
      </c>
      <c r="G47" s="22" t="s">
        <v>147</v>
      </c>
      <c r="H47" s="39">
        <v>41191.51458333333</v>
      </c>
      <c r="I47" s="38" t="s">
        <v>148</v>
      </c>
      <c r="J47" s="38"/>
      <c r="K47" s="38" t="s">
        <v>38</v>
      </c>
      <c r="L47" s="39">
        <v>41191.51458333333</v>
      </c>
      <c r="M47" s="38" t="s">
        <v>149</v>
      </c>
      <c r="N47" s="38" t="s">
        <v>150</v>
      </c>
      <c r="O47" s="38" t="s">
        <v>151</v>
      </c>
      <c r="P47" s="40">
        <v>0</v>
      </c>
      <c r="Q47" s="24">
        <f t="shared" si="2"/>
        <v>0</v>
      </c>
      <c r="R47" s="24">
        <v>0</v>
      </c>
      <c r="S47" s="121" t="str">
        <f>IF(R47&gt;=105,"Yes","No")</f>
        <v>No</v>
      </c>
      <c r="T47" s="22"/>
      <c r="U47" s="22"/>
      <c r="V47" s="22"/>
      <c r="W47" s="22"/>
      <c r="X47" s="22"/>
      <c r="Y47" s="68"/>
      <c r="Z47" s="68"/>
      <c r="AA47" s="62"/>
    </row>
    <row r="48" spans="1:27" x14ac:dyDescent="0.3">
      <c r="A48" s="57">
        <v>22</v>
      </c>
      <c r="B48" s="57"/>
      <c r="C48" s="33" t="s">
        <v>61</v>
      </c>
      <c r="D48" s="33" t="s">
        <v>45</v>
      </c>
      <c r="E48" s="33" t="s">
        <v>38</v>
      </c>
      <c r="F48" s="33" t="s">
        <v>39</v>
      </c>
      <c r="G48" s="34" t="s">
        <v>158</v>
      </c>
      <c r="H48" s="35">
        <v>41191.535416666666</v>
      </c>
      <c r="I48" s="33" t="s">
        <v>159</v>
      </c>
      <c r="J48" s="33"/>
      <c r="K48" s="33" t="s">
        <v>38</v>
      </c>
      <c r="L48" s="35">
        <v>41191.535416666666</v>
      </c>
      <c r="M48" s="33" t="s">
        <v>160</v>
      </c>
      <c r="N48" s="33" t="s">
        <v>150</v>
      </c>
      <c r="O48" s="33" t="s">
        <v>161</v>
      </c>
      <c r="P48" s="36">
        <v>0</v>
      </c>
      <c r="Q48" s="37">
        <f t="shared" si="2"/>
        <v>0</v>
      </c>
      <c r="R48" s="37">
        <v>0</v>
      </c>
      <c r="S48" s="122" t="str">
        <f>IF(R48&gt;=105,"Yes","No")</f>
        <v>No</v>
      </c>
      <c r="T48" s="34"/>
      <c r="U48" s="34"/>
      <c r="V48" s="34"/>
      <c r="W48" s="34"/>
      <c r="X48" s="34"/>
      <c r="Y48" s="67"/>
      <c r="Z48" s="67"/>
      <c r="AA48" s="63"/>
    </row>
    <row r="49" spans="1:27" x14ac:dyDescent="0.3">
      <c r="A49" s="58">
        <v>23</v>
      </c>
      <c r="B49" s="58"/>
      <c r="C49" s="33" t="s">
        <v>61</v>
      </c>
      <c r="D49" s="33" t="s">
        <v>40</v>
      </c>
      <c r="E49" s="33" t="s">
        <v>38</v>
      </c>
      <c r="F49" s="33" t="s">
        <v>39</v>
      </c>
      <c r="G49" s="34" t="s">
        <v>162</v>
      </c>
      <c r="H49" s="35">
        <v>41192.384027777778</v>
      </c>
      <c r="I49" s="33" t="s">
        <v>163</v>
      </c>
      <c r="J49" s="33"/>
      <c r="K49" s="33" t="s">
        <v>38</v>
      </c>
      <c r="L49" s="35">
        <v>41192.384027777778</v>
      </c>
      <c r="M49" s="33" t="s">
        <v>164</v>
      </c>
      <c r="N49" s="33" t="s">
        <v>165</v>
      </c>
      <c r="O49" s="33" t="s">
        <v>166</v>
      </c>
      <c r="P49" s="36">
        <v>0</v>
      </c>
      <c r="Q49" s="37">
        <f t="shared" si="2"/>
        <v>0</v>
      </c>
      <c r="R49" s="37">
        <v>0</v>
      </c>
      <c r="S49" s="122" t="str">
        <f>IF(R49&gt;=105,"Yes","No")</f>
        <v>No</v>
      </c>
      <c r="T49" s="34"/>
      <c r="U49" s="34"/>
      <c r="V49" s="34"/>
      <c r="W49" s="34"/>
      <c r="X49" s="34"/>
      <c r="Y49" s="67"/>
      <c r="Z49" s="67"/>
      <c r="AA49" s="63"/>
    </row>
    <row r="50" spans="1:27" x14ac:dyDescent="0.3">
      <c r="A50" s="58">
        <v>24</v>
      </c>
      <c r="B50" s="58"/>
      <c r="C50" s="33" t="s">
        <v>61</v>
      </c>
      <c r="D50" s="33" t="s">
        <v>41</v>
      </c>
      <c r="E50" s="33" t="s">
        <v>38</v>
      </c>
      <c r="F50" s="33" t="s">
        <v>39</v>
      </c>
      <c r="G50" s="34" t="s">
        <v>188</v>
      </c>
      <c r="H50" s="35">
        <v>41199.384722222225</v>
      </c>
      <c r="I50" s="33" t="s">
        <v>189</v>
      </c>
      <c r="J50" s="33"/>
      <c r="K50" s="33" t="s">
        <v>38</v>
      </c>
      <c r="L50" s="35">
        <v>41199.384722222225</v>
      </c>
      <c r="M50" s="33" t="s">
        <v>190</v>
      </c>
      <c r="N50" s="33" t="s">
        <v>78</v>
      </c>
      <c r="O50" s="33" t="s">
        <v>191</v>
      </c>
      <c r="P50" s="36">
        <v>0</v>
      </c>
      <c r="Q50" s="37">
        <f t="shared" si="2"/>
        <v>0</v>
      </c>
      <c r="R50" s="37">
        <v>0</v>
      </c>
      <c r="S50" s="122" t="str">
        <f>IF(R50&gt;=105,"Yes","No")</f>
        <v>No</v>
      </c>
      <c r="T50" s="34"/>
      <c r="U50" s="34"/>
      <c r="V50" s="34"/>
      <c r="W50" s="34"/>
      <c r="X50" s="34"/>
      <c r="Y50" s="67"/>
      <c r="Z50" s="67"/>
      <c r="AA50" s="63"/>
    </row>
    <row r="51" spans="1:27" x14ac:dyDescent="0.3">
      <c r="A51" s="58">
        <v>25</v>
      </c>
      <c r="B51" s="58"/>
      <c r="C51" s="33" t="s">
        <v>61</v>
      </c>
      <c r="D51" s="33" t="s">
        <v>49</v>
      </c>
      <c r="E51" s="33" t="s">
        <v>38</v>
      </c>
      <c r="F51" s="33" t="s">
        <v>39</v>
      </c>
      <c r="G51" s="34" t="s">
        <v>192</v>
      </c>
      <c r="H51" s="35">
        <v>41199.62222222222</v>
      </c>
      <c r="I51" s="33" t="s">
        <v>193</v>
      </c>
      <c r="J51" s="33"/>
      <c r="K51" s="33" t="s">
        <v>38</v>
      </c>
      <c r="L51" s="35">
        <v>41199.62222222222</v>
      </c>
      <c r="M51" s="33" t="s">
        <v>194</v>
      </c>
      <c r="N51" s="33" t="s">
        <v>78</v>
      </c>
      <c r="O51" s="33" t="s">
        <v>195</v>
      </c>
      <c r="P51" s="36">
        <v>0</v>
      </c>
      <c r="Q51" s="37">
        <f t="shared" si="2"/>
        <v>0</v>
      </c>
      <c r="R51" s="37">
        <v>0</v>
      </c>
      <c r="S51" s="122" t="str">
        <f>IF(R51&gt;=105,"Yes","No")</f>
        <v>No</v>
      </c>
      <c r="T51" s="34"/>
      <c r="U51" s="34"/>
      <c r="V51" s="34"/>
      <c r="W51" s="34"/>
      <c r="X51" s="34"/>
      <c r="Y51" s="67"/>
      <c r="Z51" s="67"/>
      <c r="AA51" s="63"/>
    </row>
    <row r="52" spans="1:27" s="89" customFormat="1" ht="15" thickBot="1" x14ac:dyDescent="0.35">
      <c r="A52" s="58">
        <v>26</v>
      </c>
      <c r="B52" s="151"/>
      <c r="C52" s="87" t="s">
        <v>61</v>
      </c>
      <c r="D52" s="87" t="s">
        <v>57</v>
      </c>
      <c r="E52" s="87" t="s">
        <v>38</v>
      </c>
      <c r="F52" s="87" t="s">
        <v>39</v>
      </c>
      <c r="G52" s="41" t="s">
        <v>196</v>
      </c>
      <c r="H52" s="88">
        <v>41200.541666666664</v>
      </c>
      <c r="I52" s="87" t="s">
        <v>197</v>
      </c>
      <c r="J52" s="87"/>
      <c r="K52" s="87" t="s">
        <v>38</v>
      </c>
      <c r="L52" s="88">
        <v>41200.541666666664</v>
      </c>
      <c r="M52" s="87" t="s">
        <v>198</v>
      </c>
      <c r="N52" s="87" t="s">
        <v>92</v>
      </c>
      <c r="O52" s="87" t="s">
        <v>199</v>
      </c>
      <c r="P52" s="42">
        <v>0</v>
      </c>
      <c r="Q52" s="43">
        <f t="shared" si="2"/>
        <v>0</v>
      </c>
      <c r="R52" s="43">
        <v>0</v>
      </c>
      <c r="S52" s="124" t="str">
        <f>IF(R52&gt;=320,"Yes","No")</f>
        <v>No</v>
      </c>
      <c r="T52" s="86" t="s">
        <v>858</v>
      </c>
      <c r="U52" s="41"/>
      <c r="V52" s="41"/>
      <c r="W52" s="41"/>
      <c r="X52" s="41"/>
      <c r="Y52" s="69"/>
      <c r="Z52" s="69"/>
      <c r="AA52" s="65"/>
    </row>
    <row r="53" spans="1:27" x14ac:dyDescent="0.3">
      <c r="A53" s="349">
        <v>27</v>
      </c>
      <c r="B53" s="145"/>
      <c r="C53" s="15" t="s">
        <v>34</v>
      </c>
      <c r="D53" s="15" t="s">
        <v>16</v>
      </c>
      <c r="E53" s="15" t="s">
        <v>28</v>
      </c>
      <c r="F53" s="15" t="s">
        <v>207</v>
      </c>
      <c r="G53" s="329" t="s">
        <v>231</v>
      </c>
      <c r="H53" s="18">
        <v>41199.62222222222</v>
      </c>
      <c r="I53" s="15" t="s">
        <v>232</v>
      </c>
      <c r="J53" s="15"/>
      <c r="K53" s="15" t="s">
        <v>29</v>
      </c>
      <c r="L53" s="18">
        <v>41199.62222222222</v>
      </c>
      <c r="M53" s="15" t="s">
        <v>233</v>
      </c>
      <c r="N53" s="15" t="s">
        <v>78</v>
      </c>
      <c r="O53" s="15" t="s">
        <v>234</v>
      </c>
      <c r="P53" s="19">
        <v>0</v>
      </c>
      <c r="Q53" s="339">
        <f>SUM(P53:P55)</f>
        <v>0</v>
      </c>
      <c r="R53" s="320">
        <v>0</v>
      </c>
      <c r="S53" s="290" t="str">
        <f>IF(R53&gt;=260,"Yes","No")</f>
        <v>No</v>
      </c>
      <c r="T53" s="293" t="s">
        <v>855</v>
      </c>
      <c r="U53" s="329"/>
      <c r="V53" s="329"/>
      <c r="W53" s="329"/>
      <c r="X53" s="329"/>
      <c r="Y53" s="329"/>
      <c r="Z53" s="329"/>
      <c r="AA53" s="322"/>
    </row>
    <row r="54" spans="1:27" x14ac:dyDescent="0.3">
      <c r="A54" s="342"/>
      <c r="B54" s="145"/>
      <c r="C54" s="11" t="s">
        <v>34</v>
      </c>
      <c r="D54" s="11" t="s">
        <v>16</v>
      </c>
      <c r="E54" s="11" t="s">
        <v>28</v>
      </c>
      <c r="F54" s="11" t="s">
        <v>207</v>
      </c>
      <c r="G54" s="297"/>
      <c r="H54" s="12">
        <v>41199.62222222222</v>
      </c>
      <c r="I54" s="11" t="s">
        <v>235</v>
      </c>
      <c r="J54" s="11"/>
      <c r="K54" s="11" t="s">
        <v>29</v>
      </c>
      <c r="L54" s="12">
        <v>41199.62222222222</v>
      </c>
      <c r="M54" s="11" t="s">
        <v>236</v>
      </c>
      <c r="N54" s="11" t="s">
        <v>78</v>
      </c>
      <c r="O54" s="11" t="s">
        <v>237</v>
      </c>
      <c r="P54" s="10">
        <v>0</v>
      </c>
      <c r="Q54" s="313"/>
      <c r="R54" s="309"/>
      <c r="S54" s="285"/>
      <c r="T54" s="294"/>
      <c r="U54" s="297"/>
      <c r="V54" s="297"/>
      <c r="W54" s="297"/>
      <c r="X54" s="297"/>
      <c r="Y54" s="297"/>
      <c r="Z54" s="297"/>
      <c r="AA54" s="318"/>
    </row>
    <row r="55" spans="1:27" x14ac:dyDescent="0.3">
      <c r="A55" s="341"/>
      <c r="B55" s="56"/>
      <c r="C55" s="17" t="s">
        <v>34</v>
      </c>
      <c r="D55" s="17" t="s">
        <v>16</v>
      </c>
      <c r="E55" s="17" t="s">
        <v>28</v>
      </c>
      <c r="F55" s="17" t="s">
        <v>207</v>
      </c>
      <c r="G55" s="298"/>
      <c r="H55" s="20">
        <v>41199.62222222222</v>
      </c>
      <c r="I55" s="17" t="s">
        <v>238</v>
      </c>
      <c r="J55" s="17"/>
      <c r="K55" s="17" t="s">
        <v>29</v>
      </c>
      <c r="L55" s="20">
        <v>41199.62222222222</v>
      </c>
      <c r="M55" s="17" t="s">
        <v>239</v>
      </c>
      <c r="N55" s="17" t="s">
        <v>78</v>
      </c>
      <c r="O55" s="17" t="s">
        <v>240</v>
      </c>
      <c r="P55" s="21">
        <v>0</v>
      </c>
      <c r="Q55" s="319"/>
      <c r="R55" s="310"/>
      <c r="S55" s="286"/>
      <c r="T55" s="295"/>
      <c r="U55" s="298"/>
      <c r="V55" s="298"/>
      <c r="W55" s="298"/>
      <c r="X55" s="298"/>
      <c r="Y55" s="298"/>
      <c r="Z55" s="298"/>
      <c r="AA55" s="317"/>
    </row>
    <row r="56" spans="1:27" x14ac:dyDescent="0.3">
      <c r="A56" s="346">
        <v>28</v>
      </c>
      <c r="B56" s="152"/>
      <c r="C56" s="25" t="s">
        <v>34</v>
      </c>
      <c r="D56" s="25" t="s">
        <v>16</v>
      </c>
      <c r="E56" s="25" t="s">
        <v>21</v>
      </c>
      <c r="F56" s="25" t="s">
        <v>19</v>
      </c>
      <c r="G56" s="297" t="s">
        <v>241</v>
      </c>
      <c r="H56" s="26">
        <v>41199.62222222222</v>
      </c>
      <c r="I56" s="25" t="s">
        <v>232</v>
      </c>
      <c r="J56" s="25"/>
      <c r="K56" s="25" t="s">
        <v>29</v>
      </c>
      <c r="L56" s="26">
        <v>41199.62222222222</v>
      </c>
      <c r="M56" s="25" t="s">
        <v>242</v>
      </c>
      <c r="N56" s="25" t="s">
        <v>78</v>
      </c>
      <c r="O56" s="25" t="s">
        <v>234</v>
      </c>
      <c r="P56" s="23">
        <v>0</v>
      </c>
      <c r="Q56" s="308">
        <f>SUM(P56:P58)</f>
        <v>0</v>
      </c>
      <c r="R56" s="308">
        <v>0</v>
      </c>
      <c r="S56" s="287" t="str">
        <f>IF(R57&gt;=105,"Yes","No")</f>
        <v>No</v>
      </c>
      <c r="T56" s="296"/>
      <c r="U56" s="296"/>
      <c r="V56" s="296"/>
      <c r="W56" s="296"/>
      <c r="X56" s="296"/>
      <c r="Y56" s="325"/>
      <c r="Z56" s="325"/>
      <c r="AA56" s="316"/>
    </row>
    <row r="57" spans="1:27" x14ac:dyDescent="0.3">
      <c r="A57" s="347"/>
      <c r="B57" s="152"/>
      <c r="C57" s="15" t="s">
        <v>34</v>
      </c>
      <c r="D57" s="15" t="s">
        <v>16</v>
      </c>
      <c r="E57" s="15" t="s">
        <v>21</v>
      </c>
      <c r="F57" s="15" t="s">
        <v>19</v>
      </c>
      <c r="G57" s="297"/>
      <c r="H57" s="18">
        <v>41199.62222222222</v>
      </c>
      <c r="I57" s="15" t="s">
        <v>235</v>
      </c>
      <c r="J57" s="15"/>
      <c r="K57" s="15" t="s">
        <v>29</v>
      </c>
      <c r="L57" s="18">
        <v>41199.62222222222</v>
      </c>
      <c r="M57" s="15" t="s">
        <v>243</v>
      </c>
      <c r="N57" s="15" t="s">
        <v>78</v>
      </c>
      <c r="O57" s="15" t="s">
        <v>237</v>
      </c>
      <c r="P57" s="19">
        <v>0</v>
      </c>
      <c r="Q57" s="309"/>
      <c r="R57" s="309"/>
      <c r="S57" s="288"/>
      <c r="T57" s="297"/>
      <c r="U57" s="297"/>
      <c r="V57" s="297"/>
      <c r="W57" s="297"/>
      <c r="X57" s="297"/>
      <c r="Y57" s="326"/>
      <c r="Z57" s="326"/>
      <c r="AA57" s="318"/>
    </row>
    <row r="58" spans="1:27" x14ac:dyDescent="0.3">
      <c r="A58" s="348"/>
      <c r="B58" s="57"/>
      <c r="C58" s="17" t="s">
        <v>34</v>
      </c>
      <c r="D58" s="17" t="s">
        <v>16</v>
      </c>
      <c r="E58" s="17" t="s">
        <v>21</v>
      </c>
      <c r="F58" s="17" t="s">
        <v>19</v>
      </c>
      <c r="G58" s="298"/>
      <c r="H58" s="20">
        <v>41199.62222222222</v>
      </c>
      <c r="I58" s="17" t="s">
        <v>238</v>
      </c>
      <c r="J58" s="17"/>
      <c r="K58" s="17" t="s">
        <v>29</v>
      </c>
      <c r="L58" s="20">
        <v>41199.62222222222</v>
      </c>
      <c r="M58" s="17" t="s">
        <v>244</v>
      </c>
      <c r="N58" s="17" t="s">
        <v>78</v>
      </c>
      <c r="O58" s="17" t="s">
        <v>240</v>
      </c>
      <c r="P58" s="21">
        <v>0</v>
      </c>
      <c r="Q58" s="310"/>
      <c r="R58" s="310"/>
      <c r="S58" s="289"/>
      <c r="T58" s="298"/>
      <c r="U58" s="298"/>
      <c r="V58" s="298"/>
      <c r="W58" s="298"/>
      <c r="X58" s="298"/>
      <c r="Y58" s="327"/>
      <c r="Z58" s="327"/>
      <c r="AA58" s="317"/>
    </row>
    <row r="59" spans="1:27" x14ac:dyDescent="0.3">
      <c r="A59" s="340">
        <v>29</v>
      </c>
      <c r="B59" s="145"/>
      <c r="C59" s="15" t="s">
        <v>34</v>
      </c>
      <c r="D59" s="15" t="s">
        <v>17</v>
      </c>
      <c r="E59" s="15" t="s">
        <v>28</v>
      </c>
      <c r="F59" s="15" t="s">
        <v>207</v>
      </c>
      <c r="G59" s="297" t="s">
        <v>245</v>
      </c>
      <c r="H59" s="18">
        <v>41199.598611111112</v>
      </c>
      <c r="I59" s="15" t="s">
        <v>246</v>
      </c>
      <c r="J59" s="15"/>
      <c r="K59" s="15" t="s">
        <v>29</v>
      </c>
      <c r="L59" s="18">
        <v>41199.598611111112</v>
      </c>
      <c r="M59" s="15" t="s">
        <v>247</v>
      </c>
      <c r="N59" s="15" t="s">
        <v>78</v>
      </c>
      <c r="O59" s="15" t="s">
        <v>248</v>
      </c>
      <c r="P59" s="19">
        <v>0</v>
      </c>
      <c r="Q59" s="312">
        <f>SUM(P59:P60)</f>
        <v>0</v>
      </c>
      <c r="R59" s="308">
        <v>0</v>
      </c>
      <c r="S59" s="284" t="str">
        <f>IF(R59&gt;=105,"Yes","No")</f>
        <v>No</v>
      </c>
      <c r="T59" s="296"/>
      <c r="U59" s="296"/>
      <c r="V59" s="296"/>
      <c r="W59" s="296"/>
      <c r="X59" s="296"/>
      <c r="Y59" s="325"/>
      <c r="Z59" s="325"/>
      <c r="AA59" s="316"/>
    </row>
    <row r="60" spans="1:27" x14ac:dyDescent="0.3">
      <c r="A60" s="341"/>
      <c r="B60" s="56"/>
      <c r="C60" s="17" t="s">
        <v>34</v>
      </c>
      <c r="D60" s="17" t="s">
        <v>17</v>
      </c>
      <c r="E60" s="17" t="s">
        <v>28</v>
      </c>
      <c r="F60" s="17" t="s">
        <v>207</v>
      </c>
      <c r="G60" s="298"/>
      <c r="H60" s="20">
        <v>41199.598611111112</v>
      </c>
      <c r="I60" s="17" t="s">
        <v>249</v>
      </c>
      <c r="J60" s="17"/>
      <c r="K60" s="17" t="s">
        <v>29</v>
      </c>
      <c r="L60" s="20">
        <v>41199.598611111112</v>
      </c>
      <c r="M60" s="17" t="s">
        <v>250</v>
      </c>
      <c r="N60" s="17" t="s">
        <v>78</v>
      </c>
      <c r="O60" s="17" t="s">
        <v>251</v>
      </c>
      <c r="P60" s="21">
        <v>0</v>
      </c>
      <c r="Q60" s="319"/>
      <c r="R60" s="310"/>
      <c r="S60" s="286"/>
      <c r="T60" s="298"/>
      <c r="U60" s="298"/>
      <c r="V60" s="298"/>
      <c r="W60" s="298"/>
      <c r="X60" s="298"/>
      <c r="Y60" s="327"/>
      <c r="Z60" s="327"/>
      <c r="AA60" s="317"/>
    </row>
    <row r="61" spans="1:27" ht="21" customHeight="1" x14ac:dyDescent="0.3">
      <c r="A61" s="340">
        <v>30</v>
      </c>
      <c r="B61" s="145"/>
      <c r="C61" s="15" t="s">
        <v>34</v>
      </c>
      <c r="D61" s="15" t="s">
        <v>17</v>
      </c>
      <c r="E61" s="15" t="s">
        <v>21</v>
      </c>
      <c r="F61" s="15" t="s">
        <v>19</v>
      </c>
      <c r="G61" s="296" t="s">
        <v>252</v>
      </c>
      <c r="H61" s="18">
        <v>41199.598611111112</v>
      </c>
      <c r="I61" s="15" t="s">
        <v>246</v>
      </c>
      <c r="J61" s="15"/>
      <c r="K61" s="15" t="s">
        <v>29</v>
      </c>
      <c r="L61" s="18">
        <v>41199.598611111112</v>
      </c>
      <c r="M61" s="15" t="s">
        <v>253</v>
      </c>
      <c r="N61" s="15" t="s">
        <v>78</v>
      </c>
      <c r="O61" s="15" t="s">
        <v>248</v>
      </c>
      <c r="P61" s="19">
        <v>0</v>
      </c>
      <c r="Q61" s="312">
        <f>SUM(P61:P62)</f>
        <v>0</v>
      </c>
      <c r="R61" s="308">
        <v>0</v>
      </c>
      <c r="S61" s="284" t="str">
        <f>IF(R61&gt;=105,"Yes","No")</f>
        <v>No</v>
      </c>
      <c r="T61" s="299"/>
      <c r="U61" s="296"/>
      <c r="V61" s="296"/>
      <c r="W61" s="296"/>
      <c r="X61" s="296"/>
      <c r="Y61" s="325"/>
      <c r="Z61" s="325"/>
      <c r="AA61" s="316"/>
    </row>
    <row r="62" spans="1:27" ht="34.5" customHeight="1" x14ac:dyDescent="0.3">
      <c r="A62" s="343"/>
      <c r="B62" s="150"/>
      <c r="C62" s="53" t="s">
        <v>34</v>
      </c>
      <c r="D62" s="53" t="s">
        <v>17</v>
      </c>
      <c r="E62" s="53" t="s">
        <v>21</v>
      </c>
      <c r="F62" s="53" t="s">
        <v>19</v>
      </c>
      <c r="G62" s="331"/>
      <c r="H62" s="54">
        <v>41199.598611111112</v>
      </c>
      <c r="I62" s="53" t="s">
        <v>249</v>
      </c>
      <c r="J62" s="53"/>
      <c r="K62" s="53" t="s">
        <v>29</v>
      </c>
      <c r="L62" s="54">
        <v>41199.598611111112</v>
      </c>
      <c r="M62" s="53" t="s">
        <v>254</v>
      </c>
      <c r="N62" s="53" t="s">
        <v>78</v>
      </c>
      <c r="O62" s="53" t="s">
        <v>251</v>
      </c>
      <c r="P62" s="55">
        <v>0</v>
      </c>
      <c r="Q62" s="319"/>
      <c r="R62" s="310"/>
      <c r="S62" s="286"/>
      <c r="T62" s="300"/>
      <c r="U62" s="298"/>
      <c r="V62" s="298"/>
      <c r="W62" s="298"/>
      <c r="X62" s="298"/>
      <c r="Y62" s="327"/>
      <c r="Z62" s="327"/>
      <c r="AA62" s="317"/>
    </row>
    <row r="63" spans="1:27" x14ac:dyDescent="0.3">
      <c r="A63" s="344">
        <v>31</v>
      </c>
      <c r="B63" s="145"/>
      <c r="C63" s="15" t="s">
        <v>34</v>
      </c>
      <c r="D63" s="15" t="s">
        <v>18</v>
      </c>
      <c r="E63" s="15" t="s">
        <v>28</v>
      </c>
      <c r="F63" s="15" t="s">
        <v>207</v>
      </c>
      <c r="G63" s="332" t="s">
        <v>255</v>
      </c>
      <c r="H63" s="18">
        <v>41199.598611111112</v>
      </c>
      <c r="I63" s="15" t="s">
        <v>256</v>
      </c>
      <c r="J63" s="15"/>
      <c r="K63" s="15" t="s">
        <v>29</v>
      </c>
      <c r="L63" s="18">
        <v>41199.598611111112</v>
      </c>
      <c r="M63" s="15" t="s">
        <v>257</v>
      </c>
      <c r="N63" s="15" t="s">
        <v>78</v>
      </c>
      <c r="O63" s="15" t="s">
        <v>258</v>
      </c>
      <c r="P63" s="19">
        <v>0</v>
      </c>
      <c r="Q63" s="312">
        <f>SUM(P63:P65)</f>
        <v>0</v>
      </c>
      <c r="R63" s="308">
        <v>0</v>
      </c>
      <c r="S63" s="284" t="str">
        <f>IF(R63&gt;=105,"Yes","No")</f>
        <v>No</v>
      </c>
      <c r="T63" s="299"/>
      <c r="U63" s="296"/>
      <c r="V63" s="296"/>
      <c r="W63" s="296"/>
      <c r="X63" s="296"/>
      <c r="Y63" s="325"/>
      <c r="Z63" s="325"/>
      <c r="AA63" s="316"/>
    </row>
    <row r="64" spans="1:27" x14ac:dyDescent="0.3">
      <c r="A64" s="342"/>
      <c r="B64" s="145"/>
      <c r="C64" s="11" t="s">
        <v>34</v>
      </c>
      <c r="D64" s="11" t="s">
        <v>18</v>
      </c>
      <c r="E64" s="11" t="s">
        <v>28</v>
      </c>
      <c r="F64" s="11" t="s">
        <v>207</v>
      </c>
      <c r="G64" s="297"/>
      <c r="H64" s="12">
        <v>41199.598611111112</v>
      </c>
      <c r="I64" s="11" t="s">
        <v>259</v>
      </c>
      <c r="J64" s="11"/>
      <c r="K64" s="11" t="s">
        <v>29</v>
      </c>
      <c r="L64" s="12">
        <v>41199.598611111112</v>
      </c>
      <c r="M64" s="11" t="s">
        <v>260</v>
      </c>
      <c r="N64" s="11" t="s">
        <v>78</v>
      </c>
      <c r="O64" s="11" t="s">
        <v>261</v>
      </c>
      <c r="P64" s="10">
        <v>0</v>
      </c>
      <c r="Q64" s="313"/>
      <c r="R64" s="309"/>
      <c r="S64" s="285"/>
      <c r="T64" s="301"/>
      <c r="U64" s="297"/>
      <c r="V64" s="297"/>
      <c r="W64" s="297"/>
      <c r="X64" s="297"/>
      <c r="Y64" s="326"/>
      <c r="Z64" s="326"/>
      <c r="AA64" s="318"/>
    </row>
    <row r="65" spans="1:27" ht="27.75" customHeight="1" x14ac:dyDescent="0.3">
      <c r="A65" s="343"/>
      <c r="B65" s="150"/>
      <c r="C65" s="53" t="s">
        <v>34</v>
      </c>
      <c r="D65" s="53" t="s">
        <v>18</v>
      </c>
      <c r="E65" s="53" t="s">
        <v>28</v>
      </c>
      <c r="F65" s="53" t="s">
        <v>207</v>
      </c>
      <c r="G65" s="331"/>
      <c r="H65" s="54">
        <v>41199.598611111112</v>
      </c>
      <c r="I65" s="53" t="s">
        <v>262</v>
      </c>
      <c r="J65" s="53"/>
      <c r="K65" s="53" t="s">
        <v>29</v>
      </c>
      <c r="L65" s="54">
        <v>41199.598611111112</v>
      </c>
      <c r="M65" s="53" t="s">
        <v>263</v>
      </c>
      <c r="N65" s="53" t="s">
        <v>78</v>
      </c>
      <c r="O65" s="53" t="s">
        <v>264</v>
      </c>
      <c r="P65" s="55">
        <v>0</v>
      </c>
      <c r="Q65" s="319"/>
      <c r="R65" s="310"/>
      <c r="S65" s="286"/>
      <c r="T65" s="300"/>
      <c r="U65" s="298"/>
      <c r="V65" s="298"/>
      <c r="W65" s="298"/>
      <c r="X65" s="298"/>
      <c r="Y65" s="327"/>
      <c r="Z65" s="327"/>
      <c r="AA65" s="317"/>
    </row>
    <row r="66" spans="1:27" x14ac:dyDescent="0.3">
      <c r="A66" s="344">
        <v>32</v>
      </c>
      <c r="B66" s="145"/>
      <c r="C66" s="15" t="s">
        <v>34</v>
      </c>
      <c r="D66" s="15" t="s">
        <v>18</v>
      </c>
      <c r="E66" s="15" t="s">
        <v>21</v>
      </c>
      <c r="F66" s="15" t="s">
        <v>19</v>
      </c>
      <c r="G66" s="332" t="s">
        <v>265</v>
      </c>
      <c r="H66" s="18">
        <v>41199.598611111112</v>
      </c>
      <c r="I66" s="15" t="s">
        <v>256</v>
      </c>
      <c r="J66" s="15"/>
      <c r="K66" s="15" t="s">
        <v>29</v>
      </c>
      <c r="L66" s="18">
        <v>41199.598611111112</v>
      </c>
      <c r="M66" s="15" t="s">
        <v>266</v>
      </c>
      <c r="N66" s="15" t="s">
        <v>78</v>
      </c>
      <c r="O66" s="15" t="s">
        <v>258</v>
      </c>
      <c r="P66" s="19">
        <v>0</v>
      </c>
      <c r="Q66" s="312">
        <f>SUM(P66:P68)</f>
        <v>0</v>
      </c>
      <c r="R66" s="308">
        <v>0</v>
      </c>
      <c r="S66" s="287" t="str">
        <f>IF(R67&gt;=260,"Yes","No")</f>
        <v>No</v>
      </c>
      <c r="T66" s="302" t="s">
        <v>855</v>
      </c>
      <c r="U66" s="296"/>
      <c r="V66" s="296"/>
      <c r="W66" s="296"/>
      <c r="X66" s="296"/>
      <c r="Y66" s="296"/>
      <c r="Z66" s="296"/>
      <c r="AA66" s="316"/>
    </row>
    <row r="67" spans="1:27" x14ac:dyDescent="0.3">
      <c r="A67" s="342"/>
      <c r="B67" s="145"/>
      <c r="C67" s="11" t="s">
        <v>34</v>
      </c>
      <c r="D67" s="11" t="s">
        <v>18</v>
      </c>
      <c r="E67" s="11" t="s">
        <v>21</v>
      </c>
      <c r="F67" s="11" t="s">
        <v>19</v>
      </c>
      <c r="G67" s="297"/>
      <c r="H67" s="12">
        <v>41199.598611111112</v>
      </c>
      <c r="I67" s="11" t="s">
        <v>259</v>
      </c>
      <c r="J67" s="11"/>
      <c r="K67" s="11" t="s">
        <v>29</v>
      </c>
      <c r="L67" s="12">
        <v>41199.598611111112</v>
      </c>
      <c r="M67" s="11" t="s">
        <v>267</v>
      </c>
      <c r="N67" s="11" t="s">
        <v>78</v>
      </c>
      <c r="O67" s="11" t="s">
        <v>261</v>
      </c>
      <c r="P67" s="10">
        <v>0</v>
      </c>
      <c r="Q67" s="313"/>
      <c r="R67" s="309"/>
      <c r="S67" s="288"/>
      <c r="T67" s="294"/>
      <c r="U67" s="297"/>
      <c r="V67" s="297"/>
      <c r="W67" s="297"/>
      <c r="X67" s="297"/>
      <c r="Y67" s="297"/>
      <c r="Z67" s="297"/>
      <c r="AA67" s="318"/>
    </row>
    <row r="68" spans="1:27" s="82" customFormat="1" ht="15" thickBot="1" x14ac:dyDescent="0.35">
      <c r="A68" s="345"/>
      <c r="B68" s="146"/>
      <c r="C68" s="83" t="s">
        <v>34</v>
      </c>
      <c r="D68" s="83" t="s">
        <v>18</v>
      </c>
      <c r="E68" s="83" t="s">
        <v>21</v>
      </c>
      <c r="F68" s="83" t="s">
        <v>19</v>
      </c>
      <c r="G68" s="304"/>
      <c r="H68" s="84">
        <v>41199.598611111112</v>
      </c>
      <c r="I68" s="83" t="s">
        <v>262</v>
      </c>
      <c r="J68" s="83"/>
      <c r="K68" s="83" t="s">
        <v>29</v>
      </c>
      <c r="L68" s="84">
        <v>41199.598611111112</v>
      </c>
      <c r="M68" s="83" t="s">
        <v>268</v>
      </c>
      <c r="N68" s="83" t="s">
        <v>78</v>
      </c>
      <c r="O68" s="83" t="s">
        <v>264</v>
      </c>
      <c r="P68" s="85">
        <v>0</v>
      </c>
      <c r="Q68" s="314"/>
      <c r="R68" s="311"/>
      <c r="S68" s="291"/>
      <c r="T68" s="303"/>
      <c r="U68" s="304"/>
      <c r="V68" s="304"/>
      <c r="W68" s="304"/>
      <c r="X68" s="304"/>
      <c r="Y68" s="304"/>
      <c r="Z68" s="304"/>
      <c r="AA68" s="323"/>
    </row>
    <row r="69" spans="1:27" x14ac:dyDescent="0.3">
      <c r="A69" s="350">
        <v>33</v>
      </c>
      <c r="B69" s="147"/>
      <c r="C69" s="15" t="s">
        <v>32</v>
      </c>
      <c r="D69" s="15" t="s">
        <v>16</v>
      </c>
      <c r="E69" s="15" t="s">
        <v>28</v>
      </c>
      <c r="F69" s="15" t="s">
        <v>207</v>
      </c>
      <c r="G69" s="297" t="s">
        <v>208</v>
      </c>
      <c r="H69" s="18">
        <v>41191.383333333331</v>
      </c>
      <c r="I69" s="15" t="s">
        <v>209</v>
      </c>
      <c r="J69" s="15"/>
      <c r="K69" s="15" t="s">
        <v>29</v>
      </c>
      <c r="L69" s="18">
        <v>41191.383333333331</v>
      </c>
      <c r="M69" s="15" t="s">
        <v>210</v>
      </c>
      <c r="N69" s="15" t="s">
        <v>150</v>
      </c>
      <c r="O69" s="15" t="s">
        <v>211</v>
      </c>
      <c r="P69" s="19">
        <v>0</v>
      </c>
      <c r="Q69" s="313">
        <f>SUM(P69:P73)</f>
        <v>0</v>
      </c>
      <c r="R69" s="309">
        <v>0</v>
      </c>
      <c r="S69" s="285" t="str">
        <f>IF(R69&gt;=105,"Yes","No")</f>
        <v>No</v>
      </c>
      <c r="T69" s="297"/>
      <c r="U69" s="297"/>
      <c r="V69" s="297"/>
      <c r="W69" s="297"/>
      <c r="X69" s="297"/>
      <c r="Y69" s="326"/>
      <c r="Z69" s="326"/>
      <c r="AA69" s="318"/>
    </row>
    <row r="70" spans="1:27" x14ac:dyDescent="0.3">
      <c r="A70" s="350"/>
      <c r="B70" s="147"/>
      <c r="C70" s="11" t="s">
        <v>32</v>
      </c>
      <c r="D70" s="11" t="s">
        <v>16</v>
      </c>
      <c r="E70" s="11" t="s">
        <v>28</v>
      </c>
      <c r="F70" s="11" t="s">
        <v>207</v>
      </c>
      <c r="G70" s="297"/>
      <c r="H70" s="12">
        <v>41191.383333333331</v>
      </c>
      <c r="I70" s="11" t="s">
        <v>212</v>
      </c>
      <c r="J70" s="11"/>
      <c r="K70" s="11" t="s">
        <v>29</v>
      </c>
      <c r="L70" s="12">
        <v>41194.368055555555</v>
      </c>
      <c r="M70" s="11" t="s">
        <v>213</v>
      </c>
      <c r="N70" s="11" t="s">
        <v>170</v>
      </c>
      <c r="O70" s="11" t="s">
        <v>214</v>
      </c>
      <c r="P70" s="10">
        <v>0</v>
      </c>
      <c r="Q70" s="313"/>
      <c r="R70" s="309"/>
      <c r="S70" s="285"/>
      <c r="T70" s="297"/>
      <c r="U70" s="297"/>
      <c r="V70" s="297"/>
      <c r="W70" s="297"/>
      <c r="X70" s="297"/>
      <c r="Y70" s="326"/>
      <c r="Z70" s="326"/>
      <c r="AA70" s="318"/>
    </row>
    <row r="71" spans="1:27" x14ac:dyDescent="0.3">
      <c r="A71" s="350"/>
      <c r="B71" s="147"/>
      <c r="C71" s="11" t="s">
        <v>32</v>
      </c>
      <c r="D71" s="11" t="s">
        <v>16</v>
      </c>
      <c r="E71" s="11" t="s">
        <v>28</v>
      </c>
      <c r="F71" s="11" t="s">
        <v>207</v>
      </c>
      <c r="G71" s="297"/>
      <c r="H71" s="12">
        <v>41191.383333333331</v>
      </c>
      <c r="I71" s="11" t="s">
        <v>215</v>
      </c>
      <c r="J71" s="11"/>
      <c r="K71" s="11" t="s">
        <v>29</v>
      </c>
      <c r="L71" s="12">
        <v>41198.377083333333</v>
      </c>
      <c r="M71" s="11" t="s">
        <v>216</v>
      </c>
      <c r="N71" s="11" t="s">
        <v>184</v>
      </c>
      <c r="O71" s="11" t="s">
        <v>217</v>
      </c>
      <c r="P71" s="10">
        <v>0</v>
      </c>
      <c r="Q71" s="313"/>
      <c r="R71" s="309"/>
      <c r="S71" s="285"/>
      <c r="T71" s="297"/>
      <c r="U71" s="297"/>
      <c r="V71" s="297"/>
      <c r="W71" s="297"/>
      <c r="X71" s="297"/>
      <c r="Y71" s="326"/>
      <c r="Z71" s="326"/>
      <c r="AA71" s="318"/>
    </row>
    <row r="72" spans="1:27" x14ac:dyDescent="0.3">
      <c r="A72" s="350"/>
      <c r="B72" s="147"/>
      <c r="C72" s="11" t="s">
        <v>32</v>
      </c>
      <c r="D72" s="11" t="s">
        <v>16</v>
      </c>
      <c r="E72" s="11" t="s">
        <v>28</v>
      </c>
      <c r="F72" s="11" t="s">
        <v>207</v>
      </c>
      <c r="G72" s="297"/>
      <c r="H72" s="12">
        <v>41191.383333333331</v>
      </c>
      <c r="I72" s="11" t="s">
        <v>218</v>
      </c>
      <c r="J72" s="11"/>
      <c r="K72" s="11" t="s">
        <v>29</v>
      </c>
      <c r="L72" s="12">
        <v>41194.492361111108</v>
      </c>
      <c r="M72" s="11" t="s">
        <v>219</v>
      </c>
      <c r="N72" s="11" t="s">
        <v>170</v>
      </c>
      <c r="O72" s="11" t="s">
        <v>220</v>
      </c>
      <c r="P72" s="10">
        <v>0</v>
      </c>
      <c r="Q72" s="313"/>
      <c r="R72" s="309"/>
      <c r="S72" s="285"/>
      <c r="T72" s="297"/>
      <c r="U72" s="297"/>
      <c r="V72" s="297"/>
      <c r="W72" s="297"/>
      <c r="X72" s="297"/>
      <c r="Y72" s="326"/>
      <c r="Z72" s="326"/>
      <c r="AA72" s="318"/>
    </row>
    <row r="73" spans="1:27" x14ac:dyDescent="0.3">
      <c r="A73" s="351"/>
      <c r="B73" s="148"/>
      <c r="C73" s="53" t="s">
        <v>32</v>
      </c>
      <c r="D73" s="53" t="s">
        <v>16</v>
      </c>
      <c r="E73" s="53" t="s">
        <v>28</v>
      </c>
      <c r="F73" s="53" t="s">
        <v>207</v>
      </c>
      <c r="G73" s="331"/>
      <c r="H73" s="54">
        <v>41191.383333333331</v>
      </c>
      <c r="I73" s="53" t="s">
        <v>221</v>
      </c>
      <c r="J73" s="53"/>
      <c r="K73" s="53" t="s">
        <v>29</v>
      </c>
      <c r="L73" s="54">
        <v>41195.423611111109</v>
      </c>
      <c r="M73" s="53" t="s">
        <v>222</v>
      </c>
      <c r="N73" s="53" t="s">
        <v>223</v>
      </c>
      <c r="O73" s="53" t="s">
        <v>224</v>
      </c>
      <c r="P73" s="55">
        <v>0</v>
      </c>
      <c r="Q73" s="319"/>
      <c r="R73" s="310"/>
      <c r="S73" s="286"/>
      <c r="T73" s="298"/>
      <c r="U73" s="298"/>
      <c r="V73" s="298"/>
      <c r="W73" s="298"/>
      <c r="X73" s="298"/>
      <c r="Y73" s="327"/>
      <c r="Z73" s="327"/>
      <c r="AA73" s="317"/>
    </row>
    <row r="74" spans="1:27" x14ac:dyDescent="0.3">
      <c r="A74" s="344">
        <v>34</v>
      </c>
      <c r="B74" s="145"/>
      <c r="C74" s="15" t="s">
        <v>32</v>
      </c>
      <c r="D74" s="15" t="s">
        <v>16</v>
      </c>
      <c r="E74" s="15" t="s">
        <v>21</v>
      </c>
      <c r="F74" s="15" t="s">
        <v>19</v>
      </c>
      <c r="G74" s="297" t="s">
        <v>225</v>
      </c>
      <c r="H74" s="18">
        <v>41191.383333333331</v>
      </c>
      <c r="I74" s="15" t="s">
        <v>209</v>
      </c>
      <c r="J74" s="15"/>
      <c r="K74" s="15" t="s">
        <v>29</v>
      </c>
      <c r="L74" s="18">
        <v>41191.383333333331</v>
      </c>
      <c r="M74" s="15" t="s">
        <v>226</v>
      </c>
      <c r="N74" s="15" t="s">
        <v>150</v>
      </c>
      <c r="O74" s="15" t="s">
        <v>211</v>
      </c>
      <c r="P74" s="19">
        <v>0</v>
      </c>
      <c r="Q74" s="312">
        <f>SUM(P74:P78)</f>
        <v>0</v>
      </c>
      <c r="R74" s="308">
        <v>0</v>
      </c>
      <c r="S74" s="287" t="str">
        <f>IF(R75&gt;=105,"Yes","No")</f>
        <v>No</v>
      </c>
      <c r="T74" s="296"/>
      <c r="U74" s="296"/>
      <c r="V74" s="296"/>
      <c r="W74" s="296"/>
      <c r="X74" s="296"/>
      <c r="Y74" s="325"/>
      <c r="Z74" s="325"/>
      <c r="AA74" s="316"/>
    </row>
    <row r="75" spans="1:27" x14ac:dyDescent="0.3">
      <c r="A75" s="342"/>
      <c r="B75" s="145"/>
      <c r="C75" s="11" t="s">
        <v>32</v>
      </c>
      <c r="D75" s="11" t="s">
        <v>16</v>
      </c>
      <c r="E75" s="11" t="s">
        <v>21</v>
      </c>
      <c r="F75" s="11" t="s">
        <v>19</v>
      </c>
      <c r="G75" s="297"/>
      <c r="H75" s="12">
        <v>41191.383333333331</v>
      </c>
      <c r="I75" s="11" t="s">
        <v>212</v>
      </c>
      <c r="J75" s="11"/>
      <c r="K75" s="11" t="s">
        <v>29</v>
      </c>
      <c r="L75" s="12">
        <v>41194.368055555555</v>
      </c>
      <c r="M75" s="11" t="s">
        <v>227</v>
      </c>
      <c r="N75" s="11" t="s">
        <v>170</v>
      </c>
      <c r="O75" s="11" t="s">
        <v>214</v>
      </c>
      <c r="P75" s="10">
        <v>0</v>
      </c>
      <c r="Q75" s="313"/>
      <c r="R75" s="309"/>
      <c r="S75" s="288"/>
      <c r="T75" s="297"/>
      <c r="U75" s="297"/>
      <c r="V75" s="297"/>
      <c r="W75" s="297"/>
      <c r="X75" s="297"/>
      <c r="Y75" s="326"/>
      <c r="Z75" s="326"/>
      <c r="AA75" s="318"/>
    </row>
    <row r="76" spans="1:27" x14ac:dyDescent="0.3">
      <c r="A76" s="342"/>
      <c r="B76" s="145"/>
      <c r="C76" s="11" t="s">
        <v>32</v>
      </c>
      <c r="D76" s="11" t="s">
        <v>16</v>
      </c>
      <c r="E76" s="11" t="s">
        <v>21</v>
      </c>
      <c r="F76" s="11" t="s">
        <v>19</v>
      </c>
      <c r="G76" s="297"/>
      <c r="H76" s="12">
        <v>41191.383333333331</v>
      </c>
      <c r="I76" s="11" t="s">
        <v>215</v>
      </c>
      <c r="J76" s="11"/>
      <c r="K76" s="11" t="s">
        <v>29</v>
      </c>
      <c r="L76" s="12">
        <v>41198.377083333333</v>
      </c>
      <c r="M76" s="11" t="s">
        <v>228</v>
      </c>
      <c r="N76" s="11" t="s">
        <v>184</v>
      </c>
      <c r="O76" s="11" t="s">
        <v>217</v>
      </c>
      <c r="P76" s="10">
        <v>0</v>
      </c>
      <c r="Q76" s="313"/>
      <c r="R76" s="309"/>
      <c r="S76" s="288"/>
      <c r="T76" s="297"/>
      <c r="U76" s="297"/>
      <c r="V76" s="297"/>
      <c r="W76" s="297"/>
      <c r="X76" s="297"/>
      <c r="Y76" s="326"/>
      <c r="Z76" s="326"/>
      <c r="AA76" s="318"/>
    </row>
    <row r="77" spans="1:27" x14ac:dyDescent="0.3">
      <c r="A77" s="342"/>
      <c r="B77" s="145"/>
      <c r="C77" s="11" t="s">
        <v>32</v>
      </c>
      <c r="D77" s="11" t="s">
        <v>16</v>
      </c>
      <c r="E77" s="11" t="s">
        <v>21</v>
      </c>
      <c r="F77" s="11" t="s">
        <v>19</v>
      </c>
      <c r="G77" s="297"/>
      <c r="H77" s="12">
        <v>41191.383333333331</v>
      </c>
      <c r="I77" s="11" t="s">
        <v>218</v>
      </c>
      <c r="J77" s="11"/>
      <c r="K77" s="11" t="s">
        <v>29</v>
      </c>
      <c r="L77" s="12">
        <v>41194.492361111108</v>
      </c>
      <c r="M77" s="11" t="s">
        <v>229</v>
      </c>
      <c r="N77" s="11" t="s">
        <v>170</v>
      </c>
      <c r="O77" s="11" t="s">
        <v>220</v>
      </c>
      <c r="P77" s="10">
        <v>0</v>
      </c>
      <c r="Q77" s="313"/>
      <c r="R77" s="309"/>
      <c r="S77" s="288"/>
      <c r="T77" s="297"/>
      <c r="U77" s="297"/>
      <c r="V77" s="297"/>
      <c r="W77" s="297"/>
      <c r="X77" s="297"/>
      <c r="Y77" s="326"/>
      <c r="Z77" s="326"/>
      <c r="AA77" s="318"/>
    </row>
    <row r="78" spans="1:27" ht="15" thickBot="1" x14ac:dyDescent="0.35">
      <c r="A78" s="352"/>
      <c r="B78" s="149"/>
      <c r="C78" s="29" t="s">
        <v>32</v>
      </c>
      <c r="D78" s="29" t="s">
        <v>16</v>
      </c>
      <c r="E78" s="29" t="s">
        <v>21</v>
      </c>
      <c r="F78" s="29" t="s">
        <v>19</v>
      </c>
      <c r="G78" s="324"/>
      <c r="H78" s="30">
        <v>41191.383333333331</v>
      </c>
      <c r="I78" s="29" t="s">
        <v>221</v>
      </c>
      <c r="J78" s="29"/>
      <c r="K78" s="29" t="s">
        <v>29</v>
      </c>
      <c r="L78" s="30">
        <v>41195.423611111109</v>
      </c>
      <c r="M78" s="29" t="s">
        <v>230</v>
      </c>
      <c r="N78" s="29" t="s">
        <v>223</v>
      </c>
      <c r="O78" s="29" t="s">
        <v>224</v>
      </c>
      <c r="P78" s="31">
        <v>0</v>
      </c>
      <c r="Q78" s="338"/>
      <c r="R78" s="315"/>
      <c r="S78" s="292"/>
      <c r="T78" s="324"/>
      <c r="U78" s="324"/>
      <c r="V78" s="324"/>
      <c r="W78" s="324"/>
      <c r="X78" s="324"/>
      <c r="Y78" s="328"/>
      <c r="Z78" s="328"/>
      <c r="AA78" s="321"/>
    </row>
    <row r="79" spans="1:27" x14ac:dyDescent="0.3">
      <c r="A79" s="59">
        <v>35</v>
      </c>
      <c r="B79" s="56"/>
      <c r="C79" s="38" t="s">
        <v>47</v>
      </c>
      <c r="D79" s="38" t="s">
        <v>52</v>
      </c>
      <c r="E79" s="38" t="s">
        <v>28</v>
      </c>
      <c r="F79" s="38" t="s">
        <v>207</v>
      </c>
      <c r="G79" s="22" t="s">
        <v>534</v>
      </c>
      <c r="H79" s="39">
        <v>41191.419444444444</v>
      </c>
      <c r="I79" s="38" t="s">
        <v>535</v>
      </c>
      <c r="J79" s="38"/>
      <c r="K79" s="38" t="s">
        <v>29</v>
      </c>
      <c r="L79" s="39">
        <v>41191.419444444444</v>
      </c>
      <c r="M79" s="38" t="s">
        <v>536</v>
      </c>
      <c r="N79" s="38" t="s">
        <v>150</v>
      </c>
      <c r="O79" s="38" t="s">
        <v>537</v>
      </c>
      <c r="P79" s="40">
        <v>0</v>
      </c>
      <c r="Q79" s="24">
        <f>P79</f>
        <v>0</v>
      </c>
      <c r="R79" s="24">
        <v>0</v>
      </c>
      <c r="S79" s="121" t="str">
        <f t="shared" ref="S79:S87" si="3">IF(R79&gt;=105,"Yes","No")</f>
        <v>No</v>
      </c>
      <c r="T79" s="22"/>
      <c r="U79" s="22"/>
      <c r="V79" s="22"/>
      <c r="W79" s="22"/>
      <c r="X79" s="22"/>
      <c r="Y79" s="68"/>
      <c r="Z79" s="68"/>
      <c r="AA79" s="62"/>
    </row>
    <row r="80" spans="1:27" x14ac:dyDescent="0.3">
      <c r="A80" s="60">
        <v>36</v>
      </c>
      <c r="B80" s="60"/>
      <c r="C80" s="33" t="s">
        <v>47</v>
      </c>
      <c r="D80" s="33" t="s">
        <v>52</v>
      </c>
      <c r="E80" s="33" t="s">
        <v>21</v>
      </c>
      <c r="F80" s="33" t="s">
        <v>19</v>
      </c>
      <c r="G80" s="34" t="s">
        <v>538</v>
      </c>
      <c r="H80" s="35">
        <v>41191.419444444444</v>
      </c>
      <c r="I80" s="33" t="s">
        <v>535</v>
      </c>
      <c r="J80" s="33"/>
      <c r="K80" s="33" t="s">
        <v>29</v>
      </c>
      <c r="L80" s="35">
        <v>41191.419444444444</v>
      </c>
      <c r="M80" s="33" t="s">
        <v>539</v>
      </c>
      <c r="N80" s="33" t="s">
        <v>150</v>
      </c>
      <c r="O80" s="33" t="s">
        <v>537</v>
      </c>
      <c r="P80" s="36">
        <v>0</v>
      </c>
      <c r="Q80" s="37">
        <f t="shared" ref="Q80:Q88" si="4">P80</f>
        <v>0</v>
      </c>
      <c r="R80" s="37">
        <v>0</v>
      </c>
      <c r="S80" s="122" t="str">
        <f t="shared" si="3"/>
        <v>No</v>
      </c>
      <c r="T80" s="34"/>
      <c r="U80" s="34"/>
      <c r="V80" s="34"/>
      <c r="W80" s="34"/>
      <c r="X80" s="34"/>
      <c r="Y80" s="67"/>
      <c r="Z80" s="67"/>
      <c r="AA80" s="63"/>
    </row>
    <row r="81" spans="1:27" x14ac:dyDescent="0.3">
      <c r="A81" s="60">
        <v>37</v>
      </c>
      <c r="B81" s="60"/>
      <c r="C81" s="33" t="s">
        <v>47</v>
      </c>
      <c r="D81" s="33" t="s">
        <v>57</v>
      </c>
      <c r="E81" s="33" t="s">
        <v>28</v>
      </c>
      <c r="F81" s="33" t="s">
        <v>207</v>
      </c>
      <c r="G81" s="34" t="s">
        <v>540</v>
      </c>
      <c r="H81" s="35">
        <v>41191.546527777777</v>
      </c>
      <c r="I81" s="33" t="s">
        <v>541</v>
      </c>
      <c r="J81" s="33"/>
      <c r="K81" s="33" t="s">
        <v>29</v>
      </c>
      <c r="L81" s="35">
        <v>41191.546527777777</v>
      </c>
      <c r="M81" s="33" t="s">
        <v>542</v>
      </c>
      <c r="N81" s="33" t="s">
        <v>150</v>
      </c>
      <c r="O81" s="33" t="s">
        <v>543</v>
      </c>
      <c r="P81" s="36">
        <v>0</v>
      </c>
      <c r="Q81" s="37">
        <f t="shared" si="4"/>
        <v>0</v>
      </c>
      <c r="R81" s="37">
        <v>0</v>
      </c>
      <c r="S81" s="122" t="str">
        <f t="shared" si="3"/>
        <v>No</v>
      </c>
      <c r="T81" s="34"/>
      <c r="U81" s="34"/>
      <c r="V81" s="34"/>
      <c r="W81" s="34"/>
      <c r="X81" s="34"/>
      <c r="Y81" s="67"/>
      <c r="Z81" s="67"/>
      <c r="AA81" s="63"/>
    </row>
    <row r="82" spans="1:27" x14ac:dyDescent="0.3">
      <c r="A82" s="60">
        <v>38</v>
      </c>
      <c r="B82" s="60"/>
      <c r="C82" s="33" t="s">
        <v>47</v>
      </c>
      <c r="D82" s="33" t="s">
        <v>57</v>
      </c>
      <c r="E82" s="33" t="s">
        <v>21</v>
      </c>
      <c r="F82" s="33" t="s">
        <v>19</v>
      </c>
      <c r="G82" s="34" t="s">
        <v>544</v>
      </c>
      <c r="H82" s="35">
        <v>41191.546527777777</v>
      </c>
      <c r="I82" s="33" t="s">
        <v>541</v>
      </c>
      <c r="J82" s="33"/>
      <c r="K82" s="33" t="s">
        <v>29</v>
      </c>
      <c r="L82" s="35">
        <v>41191.546527777777</v>
      </c>
      <c r="M82" s="33" t="s">
        <v>545</v>
      </c>
      <c r="N82" s="33" t="s">
        <v>150</v>
      </c>
      <c r="O82" s="33" t="s">
        <v>543</v>
      </c>
      <c r="P82" s="36">
        <v>0</v>
      </c>
      <c r="Q82" s="37">
        <f t="shared" si="4"/>
        <v>0</v>
      </c>
      <c r="R82" s="37">
        <v>0</v>
      </c>
      <c r="S82" s="122" t="str">
        <f>IF(R82&gt;=260,"Yes","No")</f>
        <v>No</v>
      </c>
      <c r="T82" s="73" t="s">
        <v>855</v>
      </c>
      <c r="U82" s="34"/>
      <c r="V82" s="34"/>
      <c r="W82" s="34"/>
      <c r="X82" s="34"/>
      <c r="Y82" s="34"/>
      <c r="Z82" s="34"/>
      <c r="AA82" s="63"/>
    </row>
    <row r="83" spans="1:27" x14ac:dyDescent="0.3">
      <c r="A83" s="60">
        <v>39</v>
      </c>
      <c r="B83" s="60"/>
      <c r="C83" s="33" t="s">
        <v>47</v>
      </c>
      <c r="D83" s="33" t="s">
        <v>42</v>
      </c>
      <c r="E83" s="33" t="s">
        <v>28</v>
      </c>
      <c r="F83" s="33" t="s">
        <v>207</v>
      </c>
      <c r="G83" s="34" t="s">
        <v>546</v>
      </c>
      <c r="H83" s="35">
        <v>41191.546527777777</v>
      </c>
      <c r="I83" s="33" t="s">
        <v>547</v>
      </c>
      <c r="J83" s="33"/>
      <c r="K83" s="33" t="s">
        <v>29</v>
      </c>
      <c r="L83" s="35">
        <v>41191.546527777777</v>
      </c>
      <c r="M83" s="33" t="s">
        <v>548</v>
      </c>
      <c r="N83" s="33" t="s">
        <v>150</v>
      </c>
      <c r="O83" s="33" t="s">
        <v>549</v>
      </c>
      <c r="P83" s="36">
        <v>0</v>
      </c>
      <c r="Q83" s="37">
        <f t="shared" si="4"/>
        <v>0</v>
      </c>
      <c r="R83" s="37">
        <v>0</v>
      </c>
      <c r="S83" s="122" t="str">
        <f t="shared" si="3"/>
        <v>No</v>
      </c>
      <c r="T83" s="34"/>
      <c r="U83" s="34"/>
      <c r="V83" s="34"/>
      <c r="W83" s="34"/>
      <c r="X83" s="34"/>
      <c r="Y83" s="67"/>
      <c r="Z83" s="67"/>
      <c r="AA83" s="63"/>
    </row>
    <row r="84" spans="1:27" x14ac:dyDescent="0.3">
      <c r="A84" s="60">
        <v>40</v>
      </c>
      <c r="B84" s="60"/>
      <c r="C84" s="33" t="s">
        <v>47</v>
      </c>
      <c r="D84" s="33" t="s">
        <v>42</v>
      </c>
      <c r="E84" s="33" t="s">
        <v>21</v>
      </c>
      <c r="F84" s="33" t="s">
        <v>19</v>
      </c>
      <c r="G84" s="34" t="s">
        <v>550</v>
      </c>
      <c r="H84" s="35">
        <v>41191.546527777777</v>
      </c>
      <c r="I84" s="33" t="s">
        <v>547</v>
      </c>
      <c r="J84" s="33"/>
      <c r="K84" s="33" t="s">
        <v>29</v>
      </c>
      <c r="L84" s="35">
        <v>41191.546527777777</v>
      </c>
      <c r="M84" s="33" t="s">
        <v>551</v>
      </c>
      <c r="N84" s="33" t="s">
        <v>150</v>
      </c>
      <c r="O84" s="33" t="s">
        <v>549</v>
      </c>
      <c r="P84" s="36">
        <v>0</v>
      </c>
      <c r="Q84" s="37">
        <f t="shared" si="4"/>
        <v>0</v>
      </c>
      <c r="R84" s="37">
        <v>0</v>
      </c>
      <c r="S84" s="122" t="str">
        <f t="shared" si="3"/>
        <v>No</v>
      </c>
      <c r="T84" s="34"/>
      <c r="U84" s="34"/>
      <c r="V84" s="34"/>
      <c r="W84" s="34"/>
      <c r="X84" s="34"/>
      <c r="Y84" s="67"/>
      <c r="Z84" s="67"/>
      <c r="AA84" s="63"/>
    </row>
    <row r="85" spans="1:27" x14ac:dyDescent="0.3">
      <c r="A85" s="60">
        <v>41</v>
      </c>
      <c r="B85" s="60"/>
      <c r="C85" s="33" t="s">
        <v>47</v>
      </c>
      <c r="D85" s="33" t="s">
        <v>37</v>
      </c>
      <c r="E85" s="33" t="s">
        <v>28</v>
      </c>
      <c r="F85" s="33" t="s">
        <v>207</v>
      </c>
      <c r="G85" s="34" t="s">
        <v>552</v>
      </c>
      <c r="H85" s="35">
        <v>41192.438888888886</v>
      </c>
      <c r="I85" s="33" t="s">
        <v>553</v>
      </c>
      <c r="J85" s="33"/>
      <c r="K85" s="33" t="s">
        <v>29</v>
      </c>
      <c r="L85" s="35">
        <v>41192.438888888886</v>
      </c>
      <c r="M85" s="33" t="s">
        <v>554</v>
      </c>
      <c r="N85" s="33" t="s">
        <v>165</v>
      </c>
      <c r="O85" s="33" t="s">
        <v>555</v>
      </c>
      <c r="P85" s="36">
        <v>0</v>
      </c>
      <c r="Q85" s="37">
        <f t="shared" si="4"/>
        <v>0</v>
      </c>
      <c r="R85" s="37">
        <v>0</v>
      </c>
      <c r="S85" s="122" t="str">
        <f t="shared" si="3"/>
        <v>No</v>
      </c>
      <c r="T85" s="34"/>
      <c r="U85" s="34"/>
      <c r="V85" s="34"/>
      <c r="W85" s="34"/>
      <c r="X85" s="34"/>
      <c r="Y85" s="67"/>
      <c r="Z85" s="67"/>
      <c r="AA85" s="63"/>
    </row>
    <row r="86" spans="1:27" x14ac:dyDescent="0.3">
      <c r="A86" s="60">
        <v>42</v>
      </c>
      <c r="B86" s="60"/>
      <c r="C86" s="33" t="s">
        <v>47</v>
      </c>
      <c r="D86" s="33" t="s">
        <v>37</v>
      </c>
      <c r="E86" s="33" t="s">
        <v>21</v>
      </c>
      <c r="F86" s="33" t="s">
        <v>19</v>
      </c>
      <c r="G86" s="34" t="s">
        <v>556</v>
      </c>
      <c r="H86" s="35">
        <v>41192.438888888886</v>
      </c>
      <c r="I86" s="33" t="s">
        <v>553</v>
      </c>
      <c r="J86" s="33"/>
      <c r="K86" s="33" t="s">
        <v>29</v>
      </c>
      <c r="L86" s="35">
        <v>41192.438888888886</v>
      </c>
      <c r="M86" s="33" t="s">
        <v>557</v>
      </c>
      <c r="N86" s="33" t="s">
        <v>165</v>
      </c>
      <c r="O86" s="33" t="s">
        <v>555</v>
      </c>
      <c r="P86" s="36">
        <v>0</v>
      </c>
      <c r="Q86" s="37">
        <f t="shared" si="4"/>
        <v>0</v>
      </c>
      <c r="R86" s="37">
        <v>0</v>
      </c>
      <c r="S86" s="122" t="str">
        <f>IF(R86&gt;=320,"Yes","No")</f>
        <v>No</v>
      </c>
      <c r="T86" s="72" t="s">
        <v>858</v>
      </c>
      <c r="U86" s="34"/>
      <c r="V86" s="34"/>
      <c r="W86" s="34"/>
      <c r="X86" s="34"/>
      <c r="Y86" s="67"/>
      <c r="Z86" s="67"/>
      <c r="AA86" s="63"/>
    </row>
    <row r="87" spans="1:27" x14ac:dyDescent="0.3">
      <c r="A87" s="60">
        <v>43</v>
      </c>
      <c r="B87" s="60"/>
      <c r="C87" s="33" t="s">
        <v>47</v>
      </c>
      <c r="D87" s="33" t="s">
        <v>558</v>
      </c>
      <c r="E87" s="33" t="s">
        <v>28</v>
      </c>
      <c r="F87" s="33" t="s">
        <v>207</v>
      </c>
      <c r="G87" s="34" t="s">
        <v>559</v>
      </c>
      <c r="H87" s="35">
        <v>41192.463888888888</v>
      </c>
      <c r="I87" s="33" t="s">
        <v>560</v>
      </c>
      <c r="J87" s="33"/>
      <c r="K87" s="33" t="s">
        <v>29</v>
      </c>
      <c r="L87" s="35">
        <v>41192.463888888888</v>
      </c>
      <c r="M87" s="33" t="s">
        <v>561</v>
      </c>
      <c r="N87" s="33" t="s">
        <v>165</v>
      </c>
      <c r="O87" s="33" t="s">
        <v>562</v>
      </c>
      <c r="P87" s="36">
        <v>0</v>
      </c>
      <c r="Q87" s="37">
        <f t="shared" si="4"/>
        <v>0</v>
      </c>
      <c r="R87" s="37">
        <v>0</v>
      </c>
      <c r="S87" s="122" t="str">
        <f t="shared" si="3"/>
        <v>No</v>
      </c>
      <c r="T87" s="34"/>
      <c r="U87" s="34"/>
      <c r="V87" s="34"/>
      <c r="W87" s="34"/>
      <c r="X87" s="34"/>
      <c r="Y87" s="67"/>
      <c r="Z87" s="67"/>
      <c r="AA87" s="63"/>
    </row>
    <row r="88" spans="1:27" s="89" customFormat="1" ht="15" thickBot="1" x14ac:dyDescent="0.35">
      <c r="A88" s="91">
        <v>44</v>
      </c>
      <c r="B88" s="91"/>
      <c r="C88" s="99" t="s">
        <v>47</v>
      </c>
      <c r="D88" s="99" t="s">
        <v>558</v>
      </c>
      <c r="E88" s="99" t="s">
        <v>21</v>
      </c>
      <c r="F88" s="99" t="s">
        <v>19</v>
      </c>
      <c r="G88" s="93" t="s">
        <v>563</v>
      </c>
      <c r="H88" s="100">
        <v>41192.463888888888</v>
      </c>
      <c r="I88" s="99" t="s">
        <v>560</v>
      </c>
      <c r="J88" s="99"/>
      <c r="K88" s="99" t="s">
        <v>29</v>
      </c>
      <c r="L88" s="100">
        <v>41192.463888888888</v>
      </c>
      <c r="M88" s="99" t="s">
        <v>564</v>
      </c>
      <c r="N88" s="99" t="s">
        <v>165</v>
      </c>
      <c r="O88" s="99" t="s">
        <v>562</v>
      </c>
      <c r="P88" s="95">
        <v>0</v>
      </c>
      <c r="Q88" s="96">
        <f t="shared" si="4"/>
        <v>0</v>
      </c>
      <c r="R88" s="96">
        <v>0</v>
      </c>
      <c r="S88" s="125" t="str">
        <f>IF(R88&gt;=105,"Yes","No")</f>
        <v>No</v>
      </c>
      <c r="T88" s="120"/>
      <c r="U88" s="93"/>
      <c r="V88" s="93"/>
      <c r="W88" s="93"/>
      <c r="X88" s="93"/>
      <c r="Y88" s="98"/>
      <c r="Z88" s="98"/>
      <c r="AA88" s="97"/>
    </row>
    <row r="89" spans="1:27" x14ac:dyDescent="0.3">
      <c r="A89" s="342">
        <v>45</v>
      </c>
      <c r="B89" s="145"/>
      <c r="C89" s="15" t="s">
        <v>565</v>
      </c>
      <c r="D89" s="15" t="s">
        <v>16</v>
      </c>
      <c r="E89" s="15" t="s">
        <v>38</v>
      </c>
      <c r="F89" s="15" t="s">
        <v>39</v>
      </c>
      <c r="G89" s="297" t="s">
        <v>566</v>
      </c>
      <c r="H89" s="18">
        <v>41191.5625</v>
      </c>
      <c r="I89" s="15" t="s">
        <v>567</v>
      </c>
      <c r="J89" s="15"/>
      <c r="K89" s="15" t="s">
        <v>38</v>
      </c>
      <c r="L89" s="18">
        <v>41191.590277777781</v>
      </c>
      <c r="M89" s="15" t="s">
        <v>568</v>
      </c>
      <c r="N89" s="15" t="s">
        <v>150</v>
      </c>
      <c r="O89" s="15" t="s">
        <v>569</v>
      </c>
      <c r="P89" s="19">
        <v>0</v>
      </c>
      <c r="Q89" s="313">
        <f>SUM(P89:P155)</f>
        <v>0</v>
      </c>
      <c r="R89" s="309">
        <v>0</v>
      </c>
      <c r="S89" s="285" t="str">
        <f>IF(R89&gt;=105,"Yes","No")</f>
        <v>No</v>
      </c>
      <c r="T89" s="297"/>
      <c r="U89" s="297"/>
      <c r="V89" s="297"/>
      <c r="W89" s="297"/>
      <c r="X89" s="297"/>
      <c r="Y89" s="326"/>
      <c r="Z89" s="326"/>
      <c r="AA89" s="318"/>
    </row>
    <row r="90" spans="1:27" x14ac:dyDescent="0.3">
      <c r="A90" s="342"/>
      <c r="B90" s="145"/>
      <c r="C90" s="11" t="s">
        <v>565</v>
      </c>
      <c r="D90" s="11" t="s">
        <v>16</v>
      </c>
      <c r="E90" s="11" t="s">
        <v>38</v>
      </c>
      <c r="F90" s="11" t="s">
        <v>39</v>
      </c>
      <c r="G90" s="297"/>
      <c r="H90" s="12">
        <v>41191.5625</v>
      </c>
      <c r="I90" s="11" t="s">
        <v>570</v>
      </c>
      <c r="J90" s="11"/>
      <c r="K90" s="11" t="s">
        <v>38</v>
      </c>
      <c r="L90" s="12">
        <v>41191.590277777781</v>
      </c>
      <c r="M90" s="11" t="s">
        <v>571</v>
      </c>
      <c r="N90" s="11" t="s">
        <v>150</v>
      </c>
      <c r="O90" s="11" t="s">
        <v>572</v>
      </c>
      <c r="P90" s="10">
        <v>0</v>
      </c>
      <c r="Q90" s="313"/>
      <c r="R90" s="309"/>
      <c r="S90" s="285"/>
      <c r="T90" s="297"/>
      <c r="U90" s="297"/>
      <c r="V90" s="297"/>
      <c r="W90" s="297"/>
      <c r="X90" s="297"/>
      <c r="Y90" s="326"/>
      <c r="Z90" s="326"/>
      <c r="AA90" s="318"/>
    </row>
    <row r="91" spans="1:27" x14ac:dyDescent="0.3">
      <c r="A91" s="342"/>
      <c r="B91" s="145"/>
      <c r="C91" s="11" t="s">
        <v>565</v>
      </c>
      <c r="D91" s="11" t="s">
        <v>16</v>
      </c>
      <c r="E91" s="11" t="s">
        <v>38</v>
      </c>
      <c r="F91" s="11" t="s">
        <v>39</v>
      </c>
      <c r="G91" s="297"/>
      <c r="H91" s="12">
        <v>41191.5625</v>
      </c>
      <c r="I91" s="11" t="s">
        <v>573</v>
      </c>
      <c r="J91" s="11"/>
      <c r="K91" s="11" t="s">
        <v>38</v>
      </c>
      <c r="L91" s="12">
        <v>41191.590277777781</v>
      </c>
      <c r="M91" s="11" t="s">
        <v>574</v>
      </c>
      <c r="N91" s="11" t="s">
        <v>150</v>
      </c>
      <c r="O91" s="11" t="s">
        <v>575</v>
      </c>
      <c r="P91" s="10">
        <v>0</v>
      </c>
      <c r="Q91" s="313"/>
      <c r="R91" s="309"/>
      <c r="S91" s="285"/>
      <c r="T91" s="297"/>
      <c r="U91" s="297"/>
      <c r="V91" s="297"/>
      <c r="W91" s="297"/>
      <c r="X91" s="297"/>
      <c r="Y91" s="326"/>
      <c r="Z91" s="326"/>
      <c r="AA91" s="318"/>
    </row>
    <row r="92" spans="1:27" x14ac:dyDescent="0.3">
      <c r="A92" s="342"/>
      <c r="B92" s="145"/>
      <c r="C92" s="11" t="s">
        <v>565</v>
      </c>
      <c r="D92" s="11" t="s">
        <v>16</v>
      </c>
      <c r="E92" s="11" t="s">
        <v>38</v>
      </c>
      <c r="F92" s="11" t="s">
        <v>39</v>
      </c>
      <c r="G92" s="297"/>
      <c r="H92" s="12">
        <v>41191.5625</v>
      </c>
      <c r="I92" s="11" t="s">
        <v>576</v>
      </c>
      <c r="J92" s="11"/>
      <c r="K92" s="11" t="s">
        <v>38</v>
      </c>
      <c r="L92" s="12">
        <v>41191.590277777781</v>
      </c>
      <c r="M92" s="11" t="s">
        <v>577</v>
      </c>
      <c r="N92" s="11" t="s">
        <v>150</v>
      </c>
      <c r="O92" s="11" t="s">
        <v>578</v>
      </c>
      <c r="P92" s="10">
        <v>0</v>
      </c>
      <c r="Q92" s="313"/>
      <c r="R92" s="309"/>
      <c r="S92" s="285"/>
      <c r="T92" s="297"/>
      <c r="U92" s="297"/>
      <c r="V92" s="297"/>
      <c r="W92" s="297"/>
      <c r="X92" s="297"/>
      <c r="Y92" s="326"/>
      <c r="Z92" s="326"/>
      <c r="AA92" s="318"/>
    </row>
    <row r="93" spans="1:27" x14ac:dyDescent="0.3">
      <c r="A93" s="342"/>
      <c r="B93" s="145"/>
      <c r="C93" s="11" t="s">
        <v>565</v>
      </c>
      <c r="D93" s="11" t="s">
        <v>16</v>
      </c>
      <c r="E93" s="11" t="s">
        <v>38</v>
      </c>
      <c r="F93" s="11" t="s">
        <v>39</v>
      </c>
      <c r="G93" s="297"/>
      <c r="H93" s="12">
        <v>41191.5625</v>
      </c>
      <c r="I93" s="11" t="s">
        <v>579</v>
      </c>
      <c r="J93" s="11"/>
      <c r="K93" s="11" t="s">
        <v>38</v>
      </c>
      <c r="L93" s="12">
        <v>41191.590277777781</v>
      </c>
      <c r="M93" s="11" t="s">
        <v>580</v>
      </c>
      <c r="N93" s="11" t="s">
        <v>150</v>
      </c>
      <c r="O93" s="11" t="s">
        <v>581</v>
      </c>
      <c r="P93" s="10">
        <v>0</v>
      </c>
      <c r="Q93" s="313"/>
      <c r="R93" s="309"/>
      <c r="S93" s="285"/>
      <c r="T93" s="297"/>
      <c r="U93" s="297"/>
      <c r="V93" s="297"/>
      <c r="W93" s="297"/>
      <c r="X93" s="297"/>
      <c r="Y93" s="326"/>
      <c r="Z93" s="326"/>
      <c r="AA93" s="318"/>
    </row>
    <row r="94" spans="1:27" x14ac:dyDescent="0.3">
      <c r="A94" s="342"/>
      <c r="B94" s="145"/>
      <c r="C94" s="11" t="s">
        <v>565</v>
      </c>
      <c r="D94" s="11" t="s">
        <v>16</v>
      </c>
      <c r="E94" s="11" t="s">
        <v>38</v>
      </c>
      <c r="F94" s="11" t="s">
        <v>39</v>
      </c>
      <c r="G94" s="297"/>
      <c r="H94" s="12">
        <v>41191.5625</v>
      </c>
      <c r="I94" s="11" t="s">
        <v>582</v>
      </c>
      <c r="J94" s="11"/>
      <c r="K94" s="11" t="s">
        <v>38</v>
      </c>
      <c r="L94" s="12">
        <v>41191.590277777781</v>
      </c>
      <c r="M94" s="11" t="s">
        <v>583</v>
      </c>
      <c r="N94" s="11" t="s">
        <v>150</v>
      </c>
      <c r="O94" s="11" t="s">
        <v>584</v>
      </c>
      <c r="P94" s="10">
        <v>0</v>
      </c>
      <c r="Q94" s="313"/>
      <c r="R94" s="309"/>
      <c r="S94" s="285"/>
      <c r="T94" s="297"/>
      <c r="U94" s="297"/>
      <c r="V94" s="297"/>
      <c r="W94" s="297"/>
      <c r="X94" s="297"/>
      <c r="Y94" s="326"/>
      <c r="Z94" s="326"/>
      <c r="AA94" s="318"/>
    </row>
    <row r="95" spans="1:27" x14ac:dyDescent="0.3">
      <c r="A95" s="342"/>
      <c r="B95" s="145"/>
      <c r="C95" s="11" t="s">
        <v>565</v>
      </c>
      <c r="D95" s="11" t="s">
        <v>16</v>
      </c>
      <c r="E95" s="11" t="s">
        <v>38</v>
      </c>
      <c r="F95" s="11" t="s">
        <v>39</v>
      </c>
      <c r="G95" s="297"/>
      <c r="H95" s="12">
        <v>41191.5625</v>
      </c>
      <c r="I95" s="11" t="s">
        <v>585</v>
      </c>
      <c r="J95" s="11"/>
      <c r="K95" s="11" t="s">
        <v>38</v>
      </c>
      <c r="L95" s="12">
        <v>41191.590277777781</v>
      </c>
      <c r="M95" s="11" t="s">
        <v>586</v>
      </c>
      <c r="N95" s="11" t="s">
        <v>150</v>
      </c>
      <c r="O95" s="11" t="s">
        <v>587</v>
      </c>
      <c r="P95" s="10">
        <v>0</v>
      </c>
      <c r="Q95" s="313"/>
      <c r="R95" s="309"/>
      <c r="S95" s="285"/>
      <c r="T95" s="297"/>
      <c r="U95" s="297"/>
      <c r="V95" s="297"/>
      <c r="W95" s="297"/>
      <c r="X95" s="297"/>
      <c r="Y95" s="326"/>
      <c r="Z95" s="326"/>
      <c r="AA95" s="318"/>
    </row>
    <row r="96" spans="1:27" x14ac:dyDescent="0.3">
      <c r="A96" s="342"/>
      <c r="B96" s="145"/>
      <c r="C96" s="11" t="s">
        <v>565</v>
      </c>
      <c r="D96" s="11" t="s">
        <v>16</v>
      </c>
      <c r="E96" s="11" t="s">
        <v>38</v>
      </c>
      <c r="F96" s="11" t="s">
        <v>39</v>
      </c>
      <c r="G96" s="297"/>
      <c r="H96" s="12">
        <v>41191.5625</v>
      </c>
      <c r="I96" s="11" t="s">
        <v>588</v>
      </c>
      <c r="J96" s="11"/>
      <c r="K96" s="11" t="s">
        <v>38</v>
      </c>
      <c r="L96" s="12">
        <v>41191.590277777781</v>
      </c>
      <c r="M96" s="11" t="s">
        <v>589</v>
      </c>
      <c r="N96" s="11" t="s">
        <v>150</v>
      </c>
      <c r="O96" s="11" t="s">
        <v>590</v>
      </c>
      <c r="P96" s="10">
        <v>0</v>
      </c>
      <c r="Q96" s="313"/>
      <c r="R96" s="309"/>
      <c r="S96" s="285"/>
      <c r="T96" s="297"/>
      <c r="U96" s="297"/>
      <c r="V96" s="297"/>
      <c r="W96" s="297"/>
      <c r="X96" s="297"/>
      <c r="Y96" s="326"/>
      <c r="Z96" s="326"/>
      <c r="AA96" s="318"/>
    </row>
    <row r="97" spans="1:27" x14ac:dyDescent="0.3">
      <c r="A97" s="342"/>
      <c r="B97" s="145"/>
      <c r="C97" s="11" t="s">
        <v>565</v>
      </c>
      <c r="D97" s="11" t="s">
        <v>16</v>
      </c>
      <c r="E97" s="11" t="s">
        <v>38</v>
      </c>
      <c r="F97" s="11" t="s">
        <v>39</v>
      </c>
      <c r="G97" s="297"/>
      <c r="H97" s="12">
        <v>41191.5625</v>
      </c>
      <c r="I97" s="11" t="s">
        <v>591</v>
      </c>
      <c r="J97" s="11"/>
      <c r="K97" s="11" t="s">
        <v>38</v>
      </c>
      <c r="L97" s="12">
        <v>41191.590277777781</v>
      </c>
      <c r="M97" s="11" t="s">
        <v>592</v>
      </c>
      <c r="N97" s="11" t="s">
        <v>150</v>
      </c>
      <c r="O97" s="11" t="s">
        <v>593</v>
      </c>
      <c r="P97" s="10">
        <v>0</v>
      </c>
      <c r="Q97" s="313"/>
      <c r="R97" s="309"/>
      <c r="S97" s="285"/>
      <c r="T97" s="297"/>
      <c r="U97" s="297"/>
      <c r="V97" s="297"/>
      <c r="W97" s="297"/>
      <c r="X97" s="297"/>
      <c r="Y97" s="326"/>
      <c r="Z97" s="326"/>
      <c r="AA97" s="318"/>
    </row>
    <row r="98" spans="1:27" x14ac:dyDescent="0.3">
      <c r="A98" s="342"/>
      <c r="B98" s="145"/>
      <c r="C98" s="11" t="s">
        <v>565</v>
      </c>
      <c r="D98" s="11" t="s">
        <v>16</v>
      </c>
      <c r="E98" s="11" t="s">
        <v>38</v>
      </c>
      <c r="F98" s="11" t="s">
        <v>39</v>
      </c>
      <c r="G98" s="297"/>
      <c r="H98" s="12">
        <v>41191.5625</v>
      </c>
      <c r="I98" s="11" t="s">
        <v>594</v>
      </c>
      <c r="J98" s="11"/>
      <c r="K98" s="11" t="s">
        <v>38</v>
      </c>
      <c r="L98" s="12">
        <v>41191.590277777781</v>
      </c>
      <c r="M98" s="11" t="s">
        <v>595</v>
      </c>
      <c r="N98" s="11" t="s">
        <v>150</v>
      </c>
      <c r="O98" s="11" t="s">
        <v>596</v>
      </c>
      <c r="P98" s="10">
        <v>0</v>
      </c>
      <c r="Q98" s="313"/>
      <c r="R98" s="309"/>
      <c r="S98" s="285"/>
      <c r="T98" s="297"/>
      <c r="U98" s="297"/>
      <c r="V98" s="297"/>
      <c r="W98" s="297"/>
      <c r="X98" s="297"/>
      <c r="Y98" s="326"/>
      <c r="Z98" s="326"/>
      <c r="AA98" s="318"/>
    </row>
    <row r="99" spans="1:27" x14ac:dyDescent="0.3">
      <c r="A99" s="342"/>
      <c r="B99" s="145"/>
      <c r="C99" s="11" t="s">
        <v>565</v>
      </c>
      <c r="D99" s="11" t="s">
        <v>16</v>
      </c>
      <c r="E99" s="11" t="s">
        <v>38</v>
      </c>
      <c r="F99" s="11" t="s">
        <v>39</v>
      </c>
      <c r="G99" s="297"/>
      <c r="H99" s="12">
        <v>41191.5625</v>
      </c>
      <c r="I99" s="11" t="s">
        <v>597</v>
      </c>
      <c r="J99" s="11"/>
      <c r="K99" s="11" t="s">
        <v>38</v>
      </c>
      <c r="L99" s="12">
        <v>41191.590277777781</v>
      </c>
      <c r="M99" s="11" t="s">
        <v>598</v>
      </c>
      <c r="N99" s="11" t="s">
        <v>150</v>
      </c>
      <c r="O99" s="11" t="s">
        <v>599</v>
      </c>
      <c r="P99" s="10">
        <v>0</v>
      </c>
      <c r="Q99" s="313"/>
      <c r="R99" s="309"/>
      <c r="S99" s="285"/>
      <c r="T99" s="297"/>
      <c r="U99" s="297"/>
      <c r="V99" s="297"/>
      <c r="W99" s="297"/>
      <c r="X99" s="297"/>
      <c r="Y99" s="326"/>
      <c r="Z99" s="326"/>
      <c r="AA99" s="318"/>
    </row>
    <row r="100" spans="1:27" x14ac:dyDescent="0.3">
      <c r="A100" s="342"/>
      <c r="B100" s="145"/>
      <c r="C100" s="11" t="s">
        <v>565</v>
      </c>
      <c r="D100" s="11" t="s">
        <v>16</v>
      </c>
      <c r="E100" s="11" t="s">
        <v>38</v>
      </c>
      <c r="F100" s="11" t="s">
        <v>39</v>
      </c>
      <c r="G100" s="297"/>
      <c r="H100" s="12">
        <v>41191.5625</v>
      </c>
      <c r="I100" s="11" t="s">
        <v>600</v>
      </c>
      <c r="J100" s="11"/>
      <c r="K100" s="11" t="s">
        <v>38</v>
      </c>
      <c r="L100" s="12">
        <v>41191.590277777781</v>
      </c>
      <c r="M100" s="11" t="s">
        <v>601</v>
      </c>
      <c r="N100" s="11" t="s">
        <v>150</v>
      </c>
      <c r="O100" s="11" t="s">
        <v>602</v>
      </c>
      <c r="P100" s="10">
        <v>0</v>
      </c>
      <c r="Q100" s="313"/>
      <c r="R100" s="309"/>
      <c r="S100" s="285"/>
      <c r="T100" s="297"/>
      <c r="U100" s="297"/>
      <c r="V100" s="297"/>
      <c r="W100" s="297"/>
      <c r="X100" s="297"/>
      <c r="Y100" s="326"/>
      <c r="Z100" s="326"/>
      <c r="AA100" s="318"/>
    </row>
    <row r="101" spans="1:27" x14ac:dyDescent="0.3">
      <c r="A101" s="342"/>
      <c r="B101" s="145"/>
      <c r="C101" s="11" t="s">
        <v>565</v>
      </c>
      <c r="D101" s="11" t="s">
        <v>16</v>
      </c>
      <c r="E101" s="11" t="s">
        <v>38</v>
      </c>
      <c r="F101" s="11" t="s">
        <v>39</v>
      </c>
      <c r="G101" s="297"/>
      <c r="H101" s="12">
        <v>41191.5625</v>
      </c>
      <c r="I101" s="11" t="s">
        <v>603</v>
      </c>
      <c r="J101" s="11"/>
      <c r="K101" s="11" t="s">
        <v>38</v>
      </c>
      <c r="L101" s="12">
        <v>41191.590277777781</v>
      </c>
      <c r="M101" s="11" t="s">
        <v>604</v>
      </c>
      <c r="N101" s="11" t="s">
        <v>150</v>
      </c>
      <c r="O101" s="11" t="s">
        <v>605</v>
      </c>
      <c r="P101" s="10">
        <v>0</v>
      </c>
      <c r="Q101" s="313"/>
      <c r="R101" s="309"/>
      <c r="S101" s="285"/>
      <c r="T101" s="297"/>
      <c r="U101" s="297"/>
      <c r="V101" s="297"/>
      <c r="W101" s="297"/>
      <c r="X101" s="297"/>
      <c r="Y101" s="326"/>
      <c r="Z101" s="326"/>
      <c r="AA101" s="318"/>
    </row>
    <row r="102" spans="1:27" x14ac:dyDescent="0.3">
      <c r="A102" s="342"/>
      <c r="B102" s="145"/>
      <c r="C102" s="11" t="s">
        <v>565</v>
      </c>
      <c r="D102" s="11" t="s">
        <v>16</v>
      </c>
      <c r="E102" s="11" t="s">
        <v>38</v>
      </c>
      <c r="F102" s="11" t="s">
        <v>39</v>
      </c>
      <c r="G102" s="297"/>
      <c r="H102" s="12">
        <v>41191.5625</v>
      </c>
      <c r="I102" s="11" t="s">
        <v>606</v>
      </c>
      <c r="J102" s="11"/>
      <c r="K102" s="11" t="s">
        <v>38</v>
      </c>
      <c r="L102" s="12">
        <v>41191.590277777781</v>
      </c>
      <c r="M102" s="11" t="s">
        <v>607</v>
      </c>
      <c r="N102" s="11" t="s">
        <v>150</v>
      </c>
      <c r="O102" s="11" t="s">
        <v>608</v>
      </c>
      <c r="P102" s="10">
        <v>0</v>
      </c>
      <c r="Q102" s="313"/>
      <c r="R102" s="309"/>
      <c r="S102" s="285"/>
      <c r="T102" s="297"/>
      <c r="U102" s="297"/>
      <c r="V102" s="297"/>
      <c r="W102" s="297"/>
      <c r="X102" s="297"/>
      <c r="Y102" s="326"/>
      <c r="Z102" s="326"/>
      <c r="AA102" s="318"/>
    </row>
    <row r="103" spans="1:27" x14ac:dyDescent="0.3">
      <c r="A103" s="342"/>
      <c r="B103" s="145"/>
      <c r="C103" s="11" t="s">
        <v>565</v>
      </c>
      <c r="D103" s="11" t="s">
        <v>16</v>
      </c>
      <c r="E103" s="11" t="s">
        <v>38</v>
      </c>
      <c r="F103" s="11" t="s">
        <v>39</v>
      </c>
      <c r="G103" s="297"/>
      <c r="H103" s="12">
        <v>41191.5625</v>
      </c>
      <c r="I103" s="11" t="s">
        <v>609</v>
      </c>
      <c r="J103" s="11"/>
      <c r="K103" s="11" t="s">
        <v>38</v>
      </c>
      <c r="L103" s="12">
        <v>41191.590277777781</v>
      </c>
      <c r="M103" s="11" t="s">
        <v>610</v>
      </c>
      <c r="N103" s="11" t="s">
        <v>150</v>
      </c>
      <c r="O103" s="11" t="s">
        <v>611</v>
      </c>
      <c r="P103" s="10">
        <v>0</v>
      </c>
      <c r="Q103" s="313"/>
      <c r="R103" s="309"/>
      <c r="S103" s="285"/>
      <c r="T103" s="297"/>
      <c r="U103" s="297"/>
      <c r="V103" s="297"/>
      <c r="W103" s="297"/>
      <c r="X103" s="297"/>
      <c r="Y103" s="326"/>
      <c r="Z103" s="326"/>
      <c r="AA103" s="318"/>
    </row>
    <row r="104" spans="1:27" x14ac:dyDescent="0.3">
      <c r="A104" s="342"/>
      <c r="B104" s="145"/>
      <c r="C104" s="11" t="s">
        <v>565</v>
      </c>
      <c r="D104" s="11" t="s">
        <v>16</v>
      </c>
      <c r="E104" s="11" t="s">
        <v>38</v>
      </c>
      <c r="F104" s="11" t="s">
        <v>39</v>
      </c>
      <c r="G104" s="297"/>
      <c r="H104" s="12">
        <v>41191.5625</v>
      </c>
      <c r="I104" s="11" t="s">
        <v>612</v>
      </c>
      <c r="J104" s="11"/>
      <c r="K104" s="11" t="s">
        <v>38</v>
      </c>
      <c r="L104" s="12">
        <v>41191.590277777781</v>
      </c>
      <c r="M104" s="11" t="s">
        <v>613</v>
      </c>
      <c r="N104" s="11" t="s">
        <v>150</v>
      </c>
      <c r="O104" s="11" t="s">
        <v>614</v>
      </c>
      <c r="P104" s="10">
        <v>0</v>
      </c>
      <c r="Q104" s="313"/>
      <c r="R104" s="309"/>
      <c r="S104" s="285"/>
      <c r="T104" s="297"/>
      <c r="U104" s="297"/>
      <c r="V104" s="297"/>
      <c r="W104" s="297"/>
      <c r="X104" s="297"/>
      <c r="Y104" s="326"/>
      <c r="Z104" s="326"/>
      <c r="AA104" s="318"/>
    </row>
    <row r="105" spans="1:27" x14ac:dyDescent="0.3">
      <c r="A105" s="342"/>
      <c r="B105" s="145"/>
      <c r="C105" s="11" t="s">
        <v>565</v>
      </c>
      <c r="D105" s="11" t="s">
        <v>16</v>
      </c>
      <c r="E105" s="11" t="s">
        <v>38</v>
      </c>
      <c r="F105" s="11" t="s">
        <v>39</v>
      </c>
      <c r="G105" s="297"/>
      <c r="H105" s="12">
        <v>41191.5625</v>
      </c>
      <c r="I105" s="11" t="s">
        <v>615</v>
      </c>
      <c r="J105" s="11"/>
      <c r="K105" s="11" t="s">
        <v>38</v>
      </c>
      <c r="L105" s="12">
        <v>41191.590277777781</v>
      </c>
      <c r="M105" s="11" t="s">
        <v>616</v>
      </c>
      <c r="N105" s="11" t="s">
        <v>150</v>
      </c>
      <c r="O105" s="11" t="s">
        <v>617</v>
      </c>
      <c r="P105" s="10">
        <v>0</v>
      </c>
      <c r="Q105" s="313"/>
      <c r="R105" s="309"/>
      <c r="S105" s="285"/>
      <c r="T105" s="297"/>
      <c r="U105" s="297"/>
      <c r="V105" s="297"/>
      <c r="W105" s="297"/>
      <c r="X105" s="297"/>
      <c r="Y105" s="326"/>
      <c r="Z105" s="326"/>
      <c r="AA105" s="318"/>
    </row>
    <row r="106" spans="1:27" x14ac:dyDescent="0.3">
      <c r="A106" s="342"/>
      <c r="B106" s="145"/>
      <c r="C106" s="11" t="s">
        <v>565</v>
      </c>
      <c r="D106" s="11" t="s">
        <v>16</v>
      </c>
      <c r="E106" s="11" t="s">
        <v>38</v>
      </c>
      <c r="F106" s="11" t="s">
        <v>39</v>
      </c>
      <c r="G106" s="297"/>
      <c r="H106" s="12">
        <v>41191.5625</v>
      </c>
      <c r="I106" s="11" t="s">
        <v>618</v>
      </c>
      <c r="J106" s="11"/>
      <c r="K106" s="11" t="s">
        <v>38</v>
      </c>
      <c r="L106" s="12">
        <v>41191.590277777781</v>
      </c>
      <c r="M106" s="11" t="s">
        <v>619</v>
      </c>
      <c r="N106" s="11" t="s">
        <v>150</v>
      </c>
      <c r="O106" s="11" t="s">
        <v>620</v>
      </c>
      <c r="P106" s="10">
        <v>0</v>
      </c>
      <c r="Q106" s="313"/>
      <c r="R106" s="309"/>
      <c r="S106" s="285"/>
      <c r="T106" s="297"/>
      <c r="U106" s="297"/>
      <c r="V106" s="297"/>
      <c r="W106" s="297"/>
      <c r="X106" s="297"/>
      <c r="Y106" s="326"/>
      <c r="Z106" s="326"/>
      <c r="AA106" s="318"/>
    </row>
    <row r="107" spans="1:27" x14ac:dyDescent="0.3">
      <c r="A107" s="342"/>
      <c r="B107" s="145"/>
      <c r="C107" s="11" t="s">
        <v>565</v>
      </c>
      <c r="D107" s="11" t="s">
        <v>16</v>
      </c>
      <c r="E107" s="11" t="s">
        <v>38</v>
      </c>
      <c r="F107" s="11" t="s">
        <v>39</v>
      </c>
      <c r="G107" s="297"/>
      <c r="H107" s="12">
        <v>41191.5625</v>
      </c>
      <c r="I107" s="11" t="s">
        <v>621</v>
      </c>
      <c r="J107" s="11"/>
      <c r="K107" s="11" t="s">
        <v>38</v>
      </c>
      <c r="L107" s="12">
        <v>41191.590277777781</v>
      </c>
      <c r="M107" s="11" t="s">
        <v>622</v>
      </c>
      <c r="N107" s="11" t="s">
        <v>150</v>
      </c>
      <c r="O107" s="11" t="s">
        <v>623</v>
      </c>
      <c r="P107" s="10">
        <v>0</v>
      </c>
      <c r="Q107" s="313"/>
      <c r="R107" s="309"/>
      <c r="S107" s="285"/>
      <c r="T107" s="297"/>
      <c r="U107" s="297"/>
      <c r="V107" s="297"/>
      <c r="W107" s="297"/>
      <c r="X107" s="297"/>
      <c r="Y107" s="326"/>
      <c r="Z107" s="326"/>
      <c r="AA107" s="318"/>
    </row>
    <row r="108" spans="1:27" x14ac:dyDescent="0.3">
      <c r="A108" s="342"/>
      <c r="B108" s="145"/>
      <c r="C108" s="11" t="s">
        <v>565</v>
      </c>
      <c r="D108" s="11" t="s">
        <v>16</v>
      </c>
      <c r="E108" s="11" t="s">
        <v>38</v>
      </c>
      <c r="F108" s="11" t="s">
        <v>39</v>
      </c>
      <c r="G108" s="297"/>
      <c r="H108" s="12">
        <v>41191.5625</v>
      </c>
      <c r="I108" s="11" t="s">
        <v>624</v>
      </c>
      <c r="J108" s="11"/>
      <c r="K108" s="11" t="s">
        <v>38</v>
      </c>
      <c r="L108" s="12">
        <v>41191.590277777781</v>
      </c>
      <c r="M108" s="11" t="s">
        <v>625</v>
      </c>
      <c r="N108" s="11" t="s">
        <v>150</v>
      </c>
      <c r="O108" s="11" t="s">
        <v>626</v>
      </c>
      <c r="P108" s="10">
        <v>0</v>
      </c>
      <c r="Q108" s="313"/>
      <c r="R108" s="309"/>
      <c r="S108" s="285"/>
      <c r="T108" s="297"/>
      <c r="U108" s="297"/>
      <c r="V108" s="297"/>
      <c r="W108" s="297"/>
      <c r="X108" s="297"/>
      <c r="Y108" s="326"/>
      <c r="Z108" s="326"/>
      <c r="AA108" s="318"/>
    </row>
    <row r="109" spans="1:27" x14ac:dyDescent="0.3">
      <c r="A109" s="342"/>
      <c r="B109" s="145"/>
      <c r="C109" s="11" t="s">
        <v>565</v>
      </c>
      <c r="D109" s="11" t="s">
        <v>16</v>
      </c>
      <c r="E109" s="11" t="s">
        <v>38</v>
      </c>
      <c r="F109" s="11" t="s">
        <v>39</v>
      </c>
      <c r="G109" s="297"/>
      <c r="H109" s="12">
        <v>41191.5625</v>
      </c>
      <c r="I109" s="11" t="s">
        <v>627</v>
      </c>
      <c r="J109" s="11"/>
      <c r="K109" s="11" t="s">
        <v>38</v>
      </c>
      <c r="L109" s="12">
        <v>41191.590277777781</v>
      </c>
      <c r="M109" s="11" t="s">
        <v>628</v>
      </c>
      <c r="N109" s="11" t="s">
        <v>150</v>
      </c>
      <c r="O109" s="11" t="s">
        <v>629</v>
      </c>
      <c r="P109" s="10">
        <v>0</v>
      </c>
      <c r="Q109" s="313"/>
      <c r="R109" s="309"/>
      <c r="S109" s="285"/>
      <c r="T109" s="297"/>
      <c r="U109" s="297"/>
      <c r="V109" s="297"/>
      <c r="W109" s="297"/>
      <c r="X109" s="297"/>
      <c r="Y109" s="326"/>
      <c r="Z109" s="326"/>
      <c r="AA109" s="318"/>
    </row>
    <row r="110" spans="1:27" x14ac:dyDescent="0.3">
      <c r="A110" s="342"/>
      <c r="B110" s="145"/>
      <c r="C110" s="11" t="s">
        <v>565</v>
      </c>
      <c r="D110" s="11" t="s">
        <v>16</v>
      </c>
      <c r="E110" s="11" t="s">
        <v>38</v>
      </c>
      <c r="F110" s="11" t="s">
        <v>39</v>
      </c>
      <c r="G110" s="297"/>
      <c r="H110" s="12">
        <v>41191.5625</v>
      </c>
      <c r="I110" s="11" t="s">
        <v>630</v>
      </c>
      <c r="J110" s="11"/>
      <c r="K110" s="11" t="s">
        <v>38</v>
      </c>
      <c r="L110" s="12">
        <v>41191.590277777781</v>
      </c>
      <c r="M110" s="11" t="s">
        <v>631</v>
      </c>
      <c r="N110" s="11" t="s">
        <v>150</v>
      </c>
      <c r="O110" s="11" t="s">
        <v>632</v>
      </c>
      <c r="P110" s="10">
        <v>0</v>
      </c>
      <c r="Q110" s="313"/>
      <c r="R110" s="309"/>
      <c r="S110" s="285"/>
      <c r="T110" s="297"/>
      <c r="U110" s="297"/>
      <c r="V110" s="297"/>
      <c r="W110" s="297"/>
      <c r="X110" s="297"/>
      <c r="Y110" s="326"/>
      <c r="Z110" s="326"/>
      <c r="AA110" s="318"/>
    </row>
    <row r="111" spans="1:27" x14ac:dyDescent="0.3">
      <c r="A111" s="342"/>
      <c r="B111" s="145"/>
      <c r="C111" s="11" t="s">
        <v>565</v>
      </c>
      <c r="D111" s="11" t="s">
        <v>16</v>
      </c>
      <c r="E111" s="11" t="s">
        <v>38</v>
      </c>
      <c r="F111" s="11" t="s">
        <v>39</v>
      </c>
      <c r="G111" s="297"/>
      <c r="H111" s="12">
        <v>41191.5625</v>
      </c>
      <c r="I111" s="11" t="s">
        <v>633</v>
      </c>
      <c r="J111" s="11"/>
      <c r="K111" s="11" t="s">
        <v>38</v>
      </c>
      <c r="L111" s="12">
        <v>41191.590277777781</v>
      </c>
      <c r="M111" s="11" t="s">
        <v>634</v>
      </c>
      <c r="N111" s="11" t="s">
        <v>150</v>
      </c>
      <c r="O111" s="11" t="s">
        <v>635</v>
      </c>
      <c r="P111" s="10">
        <v>0</v>
      </c>
      <c r="Q111" s="313"/>
      <c r="R111" s="309"/>
      <c r="S111" s="285"/>
      <c r="T111" s="297"/>
      <c r="U111" s="297"/>
      <c r="V111" s="297"/>
      <c r="W111" s="297"/>
      <c r="X111" s="297"/>
      <c r="Y111" s="326"/>
      <c r="Z111" s="326"/>
      <c r="AA111" s="318"/>
    </row>
    <row r="112" spans="1:27" x14ac:dyDescent="0.3">
      <c r="A112" s="342"/>
      <c r="B112" s="145"/>
      <c r="C112" s="11" t="s">
        <v>565</v>
      </c>
      <c r="D112" s="11" t="s">
        <v>16</v>
      </c>
      <c r="E112" s="11" t="s">
        <v>38</v>
      </c>
      <c r="F112" s="11" t="s">
        <v>39</v>
      </c>
      <c r="G112" s="297"/>
      <c r="H112" s="12">
        <v>41191.5625</v>
      </c>
      <c r="I112" s="11" t="s">
        <v>636</v>
      </c>
      <c r="J112" s="11"/>
      <c r="K112" s="11" t="s">
        <v>38</v>
      </c>
      <c r="L112" s="12">
        <v>41191.590277777781</v>
      </c>
      <c r="M112" s="11" t="s">
        <v>637</v>
      </c>
      <c r="N112" s="11" t="s">
        <v>150</v>
      </c>
      <c r="O112" s="11" t="s">
        <v>638</v>
      </c>
      <c r="P112" s="10">
        <v>0</v>
      </c>
      <c r="Q112" s="313"/>
      <c r="R112" s="309"/>
      <c r="S112" s="285"/>
      <c r="T112" s="297"/>
      <c r="U112" s="297"/>
      <c r="V112" s="297"/>
      <c r="W112" s="297"/>
      <c r="X112" s="297"/>
      <c r="Y112" s="326"/>
      <c r="Z112" s="326"/>
      <c r="AA112" s="318"/>
    </row>
    <row r="113" spans="1:27" x14ac:dyDescent="0.3">
      <c r="A113" s="342"/>
      <c r="B113" s="145"/>
      <c r="C113" s="11" t="s">
        <v>565</v>
      </c>
      <c r="D113" s="11" t="s">
        <v>16</v>
      </c>
      <c r="E113" s="11" t="s">
        <v>38</v>
      </c>
      <c r="F113" s="11" t="s">
        <v>39</v>
      </c>
      <c r="G113" s="297"/>
      <c r="H113" s="12">
        <v>41191.5625</v>
      </c>
      <c r="I113" s="11" t="s">
        <v>639</v>
      </c>
      <c r="J113" s="11"/>
      <c r="K113" s="11" t="s">
        <v>38</v>
      </c>
      <c r="L113" s="12">
        <v>41191.590277777781</v>
      </c>
      <c r="M113" s="11" t="s">
        <v>640</v>
      </c>
      <c r="N113" s="11" t="s">
        <v>150</v>
      </c>
      <c r="O113" s="11" t="s">
        <v>641</v>
      </c>
      <c r="P113" s="10">
        <v>0</v>
      </c>
      <c r="Q113" s="313"/>
      <c r="R113" s="309"/>
      <c r="S113" s="285"/>
      <c r="T113" s="297"/>
      <c r="U113" s="297"/>
      <c r="V113" s="297"/>
      <c r="W113" s="297"/>
      <c r="X113" s="297"/>
      <c r="Y113" s="326"/>
      <c r="Z113" s="326"/>
      <c r="AA113" s="318"/>
    </row>
    <row r="114" spans="1:27" x14ac:dyDescent="0.3">
      <c r="A114" s="342"/>
      <c r="B114" s="145"/>
      <c r="C114" s="11" t="s">
        <v>565</v>
      </c>
      <c r="D114" s="11" t="s">
        <v>16</v>
      </c>
      <c r="E114" s="11" t="s">
        <v>38</v>
      </c>
      <c r="F114" s="11" t="s">
        <v>39</v>
      </c>
      <c r="G114" s="297"/>
      <c r="H114" s="12">
        <v>41191.5625</v>
      </c>
      <c r="I114" s="11" t="s">
        <v>642</v>
      </c>
      <c r="J114" s="11"/>
      <c r="K114" s="11" t="s">
        <v>38</v>
      </c>
      <c r="L114" s="12">
        <v>41191.590277777781</v>
      </c>
      <c r="M114" s="11" t="s">
        <v>643</v>
      </c>
      <c r="N114" s="11" t="s">
        <v>150</v>
      </c>
      <c r="O114" s="11" t="s">
        <v>644</v>
      </c>
      <c r="P114" s="10">
        <v>0</v>
      </c>
      <c r="Q114" s="313"/>
      <c r="R114" s="309"/>
      <c r="S114" s="285"/>
      <c r="T114" s="297"/>
      <c r="U114" s="297"/>
      <c r="V114" s="297"/>
      <c r="W114" s="297"/>
      <c r="X114" s="297"/>
      <c r="Y114" s="326"/>
      <c r="Z114" s="326"/>
      <c r="AA114" s="318"/>
    </row>
    <row r="115" spans="1:27" x14ac:dyDescent="0.3">
      <c r="A115" s="342"/>
      <c r="B115" s="145"/>
      <c r="C115" s="11" t="s">
        <v>565</v>
      </c>
      <c r="D115" s="11" t="s">
        <v>16</v>
      </c>
      <c r="E115" s="11" t="s">
        <v>38</v>
      </c>
      <c r="F115" s="11" t="s">
        <v>39</v>
      </c>
      <c r="G115" s="297"/>
      <c r="H115" s="12">
        <v>41191.5625</v>
      </c>
      <c r="I115" s="11" t="s">
        <v>645</v>
      </c>
      <c r="J115" s="11"/>
      <c r="K115" s="11" t="s">
        <v>38</v>
      </c>
      <c r="L115" s="12">
        <v>41191.590277777781</v>
      </c>
      <c r="M115" s="11" t="s">
        <v>646</v>
      </c>
      <c r="N115" s="11" t="s">
        <v>150</v>
      </c>
      <c r="O115" s="11" t="s">
        <v>647</v>
      </c>
      <c r="P115" s="10">
        <v>0</v>
      </c>
      <c r="Q115" s="313"/>
      <c r="R115" s="309"/>
      <c r="S115" s="285"/>
      <c r="T115" s="297"/>
      <c r="U115" s="297"/>
      <c r="V115" s="297"/>
      <c r="W115" s="297"/>
      <c r="X115" s="297"/>
      <c r="Y115" s="326"/>
      <c r="Z115" s="326"/>
      <c r="AA115" s="318"/>
    </row>
    <row r="116" spans="1:27" x14ac:dyDescent="0.3">
      <c r="A116" s="342"/>
      <c r="B116" s="145"/>
      <c r="C116" s="11" t="s">
        <v>565</v>
      </c>
      <c r="D116" s="11" t="s">
        <v>16</v>
      </c>
      <c r="E116" s="11" t="s">
        <v>38</v>
      </c>
      <c r="F116" s="11" t="s">
        <v>39</v>
      </c>
      <c r="G116" s="297"/>
      <c r="H116" s="12">
        <v>41191.5625</v>
      </c>
      <c r="I116" s="11" t="s">
        <v>648</v>
      </c>
      <c r="J116" s="11"/>
      <c r="K116" s="11" t="s">
        <v>38</v>
      </c>
      <c r="L116" s="12">
        <v>41191.590277777781</v>
      </c>
      <c r="M116" s="11" t="s">
        <v>649</v>
      </c>
      <c r="N116" s="11" t="s">
        <v>150</v>
      </c>
      <c r="O116" s="11" t="s">
        <v>650</v>
      </c>
      <c r="P116" s="10">
        <v>0</v>
      </c>
      <c r="Q116" s="313"/>
      <c r="R116" s="309"/>
      <c r="S116" s="285"/>
      <c r="T116" s="297"/>
      <c r="U116" s="297"/>
      <c r="V116" s="297"/>
      <c r="W116" s="297"/>
      <c r="X116" s="297"/>
      <c r="Y116" s="326"/>
      <c r="Z116" s="326"/>
      <c r="AA116" s="318"/>
    </row>
    <row r="117" spans="1:27" x14ac:dyDescent="0.3">
      <c r="A117" s="342"/>
      <c r="B117" s="145"/>
      <c r="C117" s="11" t="s">
        <v>565</v>
      </c>
      <c r="D117" s="11" t="s">
        <v>16</v>
      </c>
      <c r="E117" s="11" t="s">
        <v>38</v>
      </c>
      <c r="F117" s="11" t="s">
        <v>39</v>
      </c>
      <c r="G117" s="297"/>
      <c r="H117" s="12">
        <v>41191.5625</v>
      </c>
      <c r="I117" s="11" t="s">
        <v>651</v>
      </c>
      <c r="J117" s="11"/>
      <c r="K117" s="11" t="s">
        <v>38</v>
      </c>
      <c r="L117" s="12">
        <v>41191.590277777781</v>
      </c>
      <c r="M117" s="11" t="s">
        <v>652</v>
      </c>
      <c r="N117" s="11" t="s">
        <v>150</v>
      </c>
      <c r="O117" s="11" t="s">
        <v>653</v>
      </c>
      <c r="P117" s="10">
        <v>0</v>
      </c>
      <c r="Q117" s="313"/>
      <c r="R117" s="309"/>
      <c r="S117" s="285"/>
      <c r="T117" s="297"/>
      <c r="U117" s="297"/>
      <c r="V117" s="297"/>
      <c r="W117" s="297"/>
      <c r="X117" s="297"/>
      <c r="Y117" s="326"/>
      <c r="Z117" s="326"/>
      <c r="AA117" s="318"/>
    </row>
    <row r="118" spans="1:27" x14ac:dyDescent="0.3">
      <c r="A118" s="342"/>
      <c r="B118" s="145"/>
      <c r="C118" s="11" t="s">
        <v>565</v>
      </c>
      <c r="D118" s="11" t="s">
        <v>16</v>
      </c>
      <c r="E118" s="11" t="s">
        <v>38</v>
      </c>
      <c r="F118" s="11" t="s">
        <v>39</v>
      </c>
      <c r="G118" s="297"/>
      <c r="H118" s="12">
        <v>41191.5625</v>
      </c>
      <c r="I118" s="11" t="s">
        <v>654</v>
      </c>
      <c r="J118" s="11"/>
      <c r="K118" s="11" t="s">
        <v>38</v>
      </c>
      <c r="L118" s="12">
        <v>41191.590277777781</v>
      </c>
      <c r="M118" s="11" t="s">
        <v>655</v>
      </c>
      <c r="N118" s="11" t="s">
        <v>150</v>
      </c>
      <c r="O118" s="11" t="s">
        <v>656</v>
      </c>
      <c r="P118" s="10">
        <v>0</v>
      </c>
      <c r="Q118" s="313"/>
      <c r="R118" s="309"/>
      <c r="S118" s="285"/>
      <c r="T118" s="297"/>
      <c r="U118" s="297"/>
      <c r="V118" s="297"/>
      <c r="W118" s="297"/>
      <c r="X118" s="297"/>
      <c r="Y118" s="326"/>
      <c r="Z118" s="326"/>
      <c r="AA118" s="318"/>
    </row>
    <row r="119" spans="1:27" x14ac:dyDescent="0.3">
      <c r="A119" s="342"/>
      <c r="B119" s="145"/>
      <c r="C119" s="11" t="s">
        <v>565</v>
      </c>
      <c r="D119" s="11" t="s">
        <v>16</v>
      </c>
      <c r="E119" s="11" t="s">
        <v>38</v>
      </c>
      <c r="F119" s="11" t="s">
        <v>39</v>
      </c>
      <c r="G119" s="297"/>
      <c r="H119" s="12">
        <v>41191.5625</v>
      </c>
      <c r="I119" s="11" t="s">
        <v>657</v>
      </c>
      <c r="J119" s="11"/>
      <c r="K119" s="11" t="s">
        <v>38</v>
      </c>
      <c r="L119" s="12">
        <v>41191.590277777781</v>
      </c>
      <c r="M119" s="11" t="s">
        <v>658</v>
      </c>
      <c r="N119" s="11" t="s">
        <v>150</v>
      </c>
      <c r="O119" s="11" t="s">
        <v>659</v>
      </c>
      <c r="P119" s="10">
        <v>0</v>
      </c>
      <c r="Q119" s="313"/>
      <c r="R119" s="309"/>
      <c r="S119" s="285"/>
      <c r="T119" s="297"/>
      <c r="U119" s="297"/>
      <c r="V119" s="297"/>
      <c r="W119" s="297"/>
      <c r="X119" s="297"/>
      <c r="Y119" s="326"/>
      <c r="Z119" s="326"/>
      <c r="AA119" s="318"/>
    </row>
    <row r="120" spans="1:27" x14ac:dyDescent="0.3">
      <c r="A120" s="342"/>
      <c r="B120" s="145"/>
      <c r="C120" s="11" t="s">
        <v>565</v>
      </c>
      <c r="D120" s="11" t="s">
        <v>16</v>
      </c>
      <c r="E120" s="11" t="s">
        <v>38</v>
      </c>
      <c r="F120" s="11" t="s">
        <v>39</v>
      </c>
      <c r="G120" s="297"/>
      <c r="H120" s="12">
        <v>41191.5625</v>
      </c>
      <c r="I120" s="11" t="s">
        <v>660</v>
      </c>
      <c r="J120" s="11"/>
      <c r="K120" s="11" t="s">
        <v>38</v>
      </c>
      <c r="L120" s="12">
        <v>41191.590277777781</v>
      </c>
      <c r="M120" s="11" t="s">
        <v>661</v>
      </c>
      <c r="N120" s="11" t="s">
        <v>150</v>
      </c>
      <c r="O120" s="11" t="s">
        <v>662</v>
      </c>
      <c r="P120" s="10">
        <v>0</v>
      </c>
      <c r="Q120" s="313"/>
      <c r="R120" s="309"/>
      <c r="S120" s="285"/>
      <c r="T120" s="297"/>
      <c r="U120" s="297"/>
      <c r="V120" s="297"/>
      <c r="W120" s="297"/>
      <c r="X120" s="297"/>
      <c r="Y120" s="326"/>
      <c r="Z120" s="326"/>
      <c r="AA120" s="318"/>
    </row>
    <row r="121" spans="1:27" x14ac:dyDescent="0.3">
      <c r="A121" s="342"/>
      <c r="B121" s="145"/>
      <c r="C121" s="11" t="s">
        <v>565</v>
      </c>
      <c r="D121" s="11" t="s">
        <v>16</v>
      </c>
      <c r="E121" s="11" t="s">
        <v>38</v>
      </c>
      <c r="F121" s="11" t="s">
        <v>39</v>
      </c>
      <c r="G121" s="297"/>
      <c r="H121" s="12">
        <v>41191.5625</v>
      </c>
      <c r="I121" s="11" t="s">
        <v>663</v>
      </c>
      <c r="J121" s="11"/>
      <c r="K121" s="11" t="s">
        <v>38</v>
      </c>
      <c r="L121" s="12">
        <v>41191.590277777781</v>
      </c>
      <c r="M121" s="11" t="s">
        <v>664</v>
      </c>
      <c r="N121" s="11" t="s">
        <v>150</v>
      </c>
      <c r="O121" s="11" t="s">
        <v>665</v>
      </c>
      <c r="P121" s="10">
        <v>0</v>
      </c>
      <c r="Q121" s="313"/>
      <c r="R121" s="309"/>
      <c r="S121" s="285"/>
      <c r="T121" s="297"/>
      <c r="U121" s="297"/>
      <c r="V121" s="297"/>
      <c r="W121" s="297"/>
      <c r="X121" s="297"/>
      <c r="Y121" s="326"/>
      <c r="Z121" s="326"/>
      <c r="AA121" s="318"/>
    </row>
    <row r="122" spans="1:27" x14ac:dyDescent="0.3">
      <c r="A122" s="342"/>
      <c r="B122" s="145"/>
      <c r="C122" s="11" t="s">
        <v>565</v>
      </c>
      <c r="D122" s="11" t="s">
        <v>16</v>
      </c>
      <c r="E122" s="11" t="s">
        <v>38</v>
      </c>
      <c r="F122" s="11" t="s">
        <v>39</v>
      </c>
      <c r="G122" s="297"/>
      <c r="H122" s="12">
        <v>41191.5625</v>
      </c>
      <c r="I122" s="11" t="s">
        <v>666</v>
      </c>
      <c r="J122" s="11"/>
      <c r="K122" s="11" t="s">
        <v>38</v>
      </c>
      <c r="L122" s="12">
        <v>41191.5625</v>
      </c>
      <c r="M122" s="11" t="s">
        <v>667</v>
      </c>
      <c r="N122" s="11" t="s">
        <v>150</v>
      </c>
      <c r="O122" s="11" t="s">
        <v>668</v>
      </c>
      <c r="P122" s="10">
        <v>0</v>
      </c>
      <c r="Q122" s="313"/>
      <c r="R122" s="309"/>
      <c r="S122" s="285"/>
      <c r="T122" s="297"/>
      <c r="U122" s="297"/>
      <c r="V122" s="297"/>
      <c r="W122" s="297"/>
      <c r="X122" s="297"/>
      <c r="Y122" s="326"/>
      <c r="Z122" s="326"/>
      <c r="AA122" s="318"/>
    </row>
    <row r="123" spans="1:27" x14ac:dyDescent="0.3">
      <c r="A123" s="342"/>
      <c r="B123" s="145"/>
      <c r="C123" s="11" t="s">
        <v>565</v>
      </c>
      <c r="D123" s="11" t="s">
        <v>16</v>
      </c>
      <c r="E123" s="11" t="s">
        <v>38</v>
      </c>
      <c r="F123" s="11" t="s">
        <v>39</v>
      </c>
      <c r="G123" s="297"/>
      <c r="H123" s="12">
        <v>41191.5625</v>
      </c>
      <c r="I123" s="11" t="s">
        <v>669</v>
      </c>
      <c r="J123" s="11"/>
      <c r="K123" s="11" t="s">
        <v>38</v>
      </c>
      <c r="L123" s="12">
        <v>41191.5625</v>
      </c>
      <c r="M123" s="11" t="s">
        <v>670</v>
      </c>
      <c r="N123" s="11" t="s">
        <v>150</v>
      </c>
      <c r="O123" s="11" t="s">
        <v>671</v>
      </c>
      <c r="P123" s="10">
        <v>0</v>
      </c>
      <c r="Q123" s="313"/>
      <c r="R123" s="309"/>
      <c r="S123" s="285"/>
      <c r="T123" s="297"/>
      <c r="U123" s="297"/>
      <c r="V123" s="297"/>
      <c r="W123" s="297"/>
      <c r="X123" s="297"/>
      <c r="Y123" s="326"/>
      <c r="Z123" s="326"/>
      <c r="AA123" s="318"/>
    </row>
    <row r="124" spans="1:27" x14ac:dyDescent="0.3">
      <c r="A124" s="342"/>
      <c r="B124" s="145"/>
      <c r="C124" s="11" t="s">
        <v>565</v>
      </c>
      <c r="D124" s="11" t="s">
        <v>16</v>
      </c>
      <c r="E124" s="11" t="s">
        <v>38</v>
      </c>
      <c r="F124" s="11" t="s">
        <v>39</v>
      </c>
      <c r="G124" s="297"/>
      <c r="H124" s="12">
        <v>41191.5625</v>
      </c>
      <c r="I124" s="11" t="s">
        <v>672</v>
      </c>
      <c r="J124" s="11"/>
      <c r="K124" s="11" t="s">
        <v>38</v>
      </c>
      <c r="L124" s="12">
        <v>41191.5625</v>
      </c>
      <c r="M124" s="11" t="s">
        <v>673</v>
      </c>
      <c r="N124" s="11" t="s">
        <v>150</v>
      </c>
      <c r="O124" s="11" t="s">
        <v>674</v>
      </c>
      <c r="P124" s="10">
        <v>0</v>
      </c>
      <c r="Q124" s="313"/>
      <c r="R124" s="309"/>
      <c r="S124" s="285"/>
      <c r="T124" s="297"/>
      <c r="U124" s="297"/>
      <c r="V124" s="297"/>
      <c r="W124" s="297"/>
      <c r="X124" s="297"/>
      <c r="Y124" s="326"/>
      <c r="Z124" s="326"/>
      <c r="AA124" s="318"/>
    </row>
    <row r="125" spans="1:27" x14ac:dyDescent="0.3">
      <c r="A125" s="342"/>
      <c r="B125" s="145"/>
      <c r="C125" s="11" t="s">
        <v>565</v>
      </c>
      <c r="D125" s="11" t="s">
        <v>16</v>
      </c>
      <c r="E125" s="11" t="s">
        <v>38</v>
      </c>
      <c r="F125" s="11" t="s">
        <v>39</v>
      </c>
      <c r="G125" s="297"/>
      <c r="H125" s="12">
        <v>41191.5625</v>
      </c>
      <c r="I125" s="11" t="s">
        <v>675</v>
      </c>
      <c r="J125" s="11"/>
      <c r="K125" s="11" t="s">
        <v>38</v>
      </c>
      <c r="L125" s="12">
        <v>41191.5625</v>
      </c>
      <c r="M125" s="11" t="s">
        <v>676</v>
      </c>
      <c r="N125" s="11" t="s">
        <v>150</v>
      </c>
      <c r="O125" s="11" t="s">
        <v>677</v>
      </c>
      <c r="P125" s="10">
        <v>0</v>
      </c>
      <c r="Q125" s="313"/>
      <c r="R125" s="309"/>
      <c r="S125" s="285"/>
      <c r="T125" s="297"/>
      <c r="U125" s="297"/>
      <c r="V125" s="297"/>
      <c r="W125" s="297"/>
      <c r="X125" s="297"/>
      <c r="Y125" s="326"/>
      <c r="Z125" s="326"/>
      <c r="AA125" s="318"/>
    </row>
    <row r="126" spans="1:27" x14ac:dyDescent="0.3">
      <c r="A126" s="342"/>
      <c r="B126" s="145"/>
      <c r="C126" s="11" t="s">
        <v>565</v>
      </c>
      <c r="D126" s="11" t="s">
        <v>16</v>
      </c>
      <c r="E126" s="11" t="s">
        <v>38</v>
      </c>
      <c r="F126" s="11" t="s">
        <v>39</v>
      </c>
      <c r="G126" s="297"/>
      <c r="H126" s="12">
        <v>41191.5625</v>
      </c>
      <c r="I126" s="11" t="s">
        <v>678</v>
      </c>
      <c r="J126" s="11"/>
      <c r="K126" s="11" t="s">
        <v>38</v>
      </c>
      <c r="L126" s="12">
        <v>41191.5625</v>
      </c>
      <c r="M126" s="11" t="s">
        <v>679</v>
      </c>
      <c r="N126" s="11" t="s">
        <v>150</v>
      </c>
      <c r="O126" s="11" t="s">
        <v>680</v>
      </c>
      <c r="P126" s="10">
        <v>0</v>
      </c>
      <c r="Q126" s="313"/>
      <c r="R126" s="309"/>
      <c r="S126" s="285"/>
      <c r="T126" s="297"/>
      <c r="U126" s="297"/>
      <c r="V126" s="297"/>
      <c r="W126" s="297"/>
      <c r="X126" s="297"/>
      <c r="Y126" s="326"/>
      <c r="Z126" s="326"/>
      <c r="AA126" s="318"/>
    </row>
    <row r="127" spans="1:27" x14ac:dyDescent="0.3">
      <c r="A127" s="342"/>
      <c r="B127" s="145"/>
      <c r="C127" s="11" t="s">
        <v>565</v>
      </c>
      <c r="D127" s="11" t="s">
        <v>16</v>
      </c>
      <c r="E127" s="11" t="s">
        <v>38</v>
      </c>
      <c r="F127" s="11" t="s">
        <v>39</v>
      </c>
      <c r="G127" s="297"/>
      <c r="H127" s="12">
        <v>41191.5625</v>
      </c>
      <c r="I127" s="11" t="s">
        <v>681</v>
      </c>
      <c r="J127" s="11"/>
      <c r="K127" s="11" t="s">
        <v>38</v>
      </c>
      <c r="L127" s="12">
        <v>41191.5625</v>
      </c>
      <c r="M127" s="11" t="s">
        <v>682</v>
      </c>
      <c r="N127" s="11" t="s">
        <v>150</v>
      </c>
      <c r="O127" s="11" t="s">
        <v>683</v>
      </c>
      <c r="P127" s="10">
        <v>0</v>
      </c>
      <c r="Q127" s="313"/>
      <c r="R127" s="309"/>
      <c r="S127" s="285"/>
      <c r="T127" s="297"/>
      <c r="U127" s="297"/>
      <c r="V127" s="297"/>
      <c r="W127" s="297"/>
      <c r="X127" s="297"/>
      <c r="Y127" s="326"/>
      <c r="Z127" s="326"/>
      <c r="AA127" s="318"/>
    </row>
    <row r="128" spans="1:27" x14ac:dyDescent="0.3">
      <c r="A128" s="342"/>
      <c r="B128" s="145"/>
      <c r="C128" s="11" t="s">
        <v>565</v>
      </c>
      <c r="D128" s="11" t="s">
        <v>16</v>
      </c>
      <c r="E128" s="11" t="s">
        <v>38</v>
      </c>
      <c r="F128" s="11" t="s">
        <v>39</v>
      </c>
      <c r="G128" s="297"/>
      <c r="H128" s="12">
        <v>41191.5625</v>
      </c>
      <c r="I128" s="11" t="s">
        <v>684</v>
      </c>
      <c r="J128" s="11"/>
      <c r="K128" s="11" t="s">
        <v>38</v>
      </c>
      <c r="L128" s="12">
        <v>41191.5625</v>
      </c>
      <c r="M128" s="11" t="s">
        <v>685</v>
      </c>
      <c r="N128" s="11" t="s">
        <v>150</v>
      </c>
      <c r="O128" s="11" t="s">
        <v>686</v>
      </c>
      <c r="P128" s="10">
        <v>0</v>
      </c>
      <c r="Q128" s="313"/>
      <c r="R128" s="309"/>
      <c r="S128" s="285"/>
      <c r="T128" s="297"/>
      <c r="U128" s="297"/>
      <c r="V128" s="297"/>
      <c r="W128" s="297"/>
      <c r="X128" s="297"/>
      <c r="Y128" s="326"/>
      <c r="Z128" s="326"/>
      <c r="AA128" s="318"/>
    </row>
    <row r="129" spans="1:27" x14ac:dyDescent="0.3">
      <c r="A129" s="342"/>
      <c r="B129" s="145"/>
      <c r="C129" s="11" t="s">
        <v>565</v>
      </c>
      <c r="D129" s="11" t="s">
        <v>16</v>
      </c>
      <c r="E129" s="11" t="s">
        <v>38</v>
      </c>
      <c r="F129" s="11" t="s">
        <v>39</v>
      </c>
      <c r="G129" s="297"/>
      <c r="H129" s="12">
        <v>41191.5625</v>
      </c>
      <c r="I129" s="11" t="s">
        <v>687</v>
      </c>
      <c r="J129" s="11"/>
      <c r="K129" s="11" t="s">
        <v>38</v>
      </c>
      <c r="L129" s="12">
        <v>41191.581944444442</v>
      </c>
      <c r="M129" s="11" t="s">
        <v>688</v>
      </c>
      <c r="N129" s="11" t="s">
        <v>150</v>
      </c>
      <c r="O129" s="11" t="s">
        <v>689</v>
      </c>
      <c r="P129" s="10">
        <v>0</v>
      </c>
      <c r="Q129" s="313"/>
      <c r="R129" s="309"/>
      <c r="S129" s="285"/>
      <c r="T129" s="297"/>
      <c r="U129" s="297"/>
      <c r="V129" s="297"/>
      <c r="W129" s="297"/>
      <c r="X129" s="297"/>
      <c r="Y129" s="326"/>
      <c r="Z129" s="326"/>
      <c r="AA129" s="318"/>
    </row>
    <row r="130" spans="1:27" x14ac:dyDescent="0.3">
      <c r="A130" s="342"/>
      <c r="B130" s="145"/>
      <c r="C130" s="11" t="s">
        <v>565</v>
      </c>
      <c r="D130" s="11" t="s">
        <v>16</v>
      </c>
      <c r="E130" s="11" t="s">
        <v>38</v>
      </c>
      <c r="F130" s="11" t="s">
        <v>39</v>
      </c>
      <c r="G130" s="297"/>
      <c r="H130" s="12">
        <v>41191.5625</v>
      </c>
      <c r="I130" s="11" t="s">
        <v>690</v>
      </c>
      <c r="J130" s="11"/>
      <c r="K130" s="11" t="s">
        <v>38</v>
      </c>
      <c r="L130" s="12">
        <v>41191.572916666664</v>
      </c>
      <c r="M130" s="11" t="s">
        <v>691</v>
      </c>
      <c r="N130" s="11" t="s">
        <v>150</v>
      </c>
      <c r="O130" s="11" t="s">
        <v>692</v>
      </c>
      <c r="P130" s="10">
        <v>0</v>
      </c>
      <c r="Q130" s="313"/>
      <c r="R130" s="309"/>
      <c r="S130" s="285"/>
      <c r="T130" s="297"/>
      <c r="U130" s="297"/>
      <c r="V130" s="297"/>
      <c r="W130" s="297"/>
      <c r="X130" s="297"/>
      <c r="Y130" s="326"/>
      <c r="Z130" s="326"/>
      <c r="AA130" s="318"/>
    </row>
    <row r="131" spans="1:27" x14ac:dyDescent="0.3">
      <c r="A131" s="342"/>
      <c r="B131" s="145"/>
      <c r="C131" s="11" t="s">
        <v>565</v>
      </c>
      <c r="D131" s="11" t="s">
        <v>16</v>
      </c>
      <c r="E131" s="11" t="s">
        <v>38</v>
      </c>
      <c r="F131" s="11" t="s">
        <v>39</v>
      </c>
      <c r="G131" s="297"/>
      <c r="H131" s="12">
        <v>41191.5625</v>
      </c>
      <c r="I131" s="11" t="s">
        <v>693</v>
      </c>
      <c r="J131" s="11"/>
      <c r="K131" s="11" t="s">
        <v>38</v>
      </c>
      <c r="L131" s="12">
        <v>41191.572916666664</v>
      </c>
      <c r="M131" s="11" t="s">
        <v>694</v>
      </c>
      <c r="N131" s="11" t="s">
        <v>150</v>
      </c>
      <c r="O131" s="11" t="s">
        <v>695</v>
      </c>
      <c r="P131" s="10">
        <v>0</v>
      </c>
      <c r="Q131" s="313"/>
      <c r="R131" s="309"/>
      <c r="S131" s="285"/>
      <c r="T131" s="297"/>
      <c r="U131" s="297"/>
      <c r="V131" s="297"/>
      <c r="W131" s="297"/>
      <c r="X131" s="297"/>
      <c r="Y131" s="326"/>
      <c r="Z131" s="326"/>
      <c r="AA131" s="318"/>
    </row>
    <row r="132" spans="1:27" x14ac:dyDescent="0.3">
      <c r="A132" s="342"/>
      <c r="B132" s="145"/>
      <c r="C132" s="11" t="s">
        <v>565</v>
      </c>
      <c r="D132" s="11" t="s">
        <v>16</v>
      </c>
      <c r="E132" s="11" t="s">
        <v>38</v>
      </c>
      <c r="F132" s="11" t="s">
        <v>39</v>
      </c>
      <c r="G132" s="297"/>
      <c r="H132" s="12">
        <v>41191.5625</v>
      </c>
      <c r="I132" s="11" t="s">
        <v>696</v>
      </c>
      <c r="J132" s="11"/>
      <c r="K132" s="11" t="s">
        <v>38</v>
      </c>
      <c r="L132" s="12">
        <v>41191.572916666664</v>
      </c>
      <c r="M132" s="11" t="s">
        <v>697</v>
      </c>
      <c r="N132" s="11" t="s">
        <v>150</v>
      </c>
      <c r="O132" s="11" t="s">
        <v>698</v>
      </c>
      <c r="P132" s="10">
        <v>0</v>
      </c>
      <c r="Q132" s="313"/>
      <c r="R132" s="309"/>
      <c r="S132" s="285"/>
      <c r="T132" s="297"/>
      <c r="U132" s="297"/>
      <c r="V132" s="297"/>
      <c r="W132" s="297"/>
      <c r="X132" s="297"/>
      <c r="Y132" s="326"/>
      <c r="Z132" s="326"/>
      <c r="AA132" s="318"/>
    </row>
    <row r="133" spans="1:27" x14ac:dyDescent="0.3">
      <c r="A133" s="342"/>
      <c r="B133" s="145"/>
      <c r="C133" s="11" t="s">
        <v>565</v>
      </c>
      <c r="D133" s="11" t="s">
        <v>16</v>
      </c>
      <c r="E133" s="11" t="s">
        <v>38</v>
      </c>
      <c r="F133" s="11" t="s">
        <v>39</v>
      </c>
      <c r="G133" s="297"/>
      <c r="H133" s="12">
        <v>41191.5625</v>
      </c>
      <c r="I133" s="11" t="s">
        <v>699</v>
      </c>
      <c r="J133" s="11"/>
      <c r="K133" s="11" t="s">
        <v>38</v>
      </c>
      <c r="L133" s="12">
        <v>41191.572916666664</v>
      </c>
      <c r="M133" s="11" t="s">
        <v>700</v>
      </c>
      <c r="N133" s="11" t="s">
        <v>150</v>
      </c>
      <c r="O133" s="11" t="s">
        <v>701</v>
      </c>
      <c r="P133" s="10">
        <v>0</v>
      </c>
      <c r="Q133" s="313"/>
      <c r="R133" s="309"/>
      <c r="S133" s="285"/>
      <c r="T133" s="297"/>
      <c r="U133" s="297"/>
      <c r="V133" s="297"/>
      <c r="W133" s="297"/>
      <c r="X133" s="297"/>
      <c r="Y133" s="326"/>
      <c r="Z133" s="326"/>
      <c r="AA133" s="318"/>
    </row>
    <row r="134" spans="1:27" x14ac:dyDescent="0.3">
      <c r="A134" s="342"/>
      <c r="B134" s="145"/>
      <c r="C134" s="11" t="s">
        <v>565</v>
      </c>
      <c r="D134" s="11" t="s">
        <v>16</v>
      </c>
      <c r="E134" s="11" t="s">
        <v>38</v>
      </c>
      <c r="F134" s="11" t="s">
        <v>39</v>
      </c>
      <c r="G134" s="297"/>
      <c r="H134" s="12">
        <v>41191.5625</v>
      </c>
      <c r="I134" s="11" t="s">
        <v>702</v>
      </c>
      <c r="J134" s="11"/>
      <c r="K134" s="11" t="s">
        <v>38</v>
      </c>
      <c r="L134" s="12">
        <v>41191.572916666664</v>
      </c>
      <c r="M134" s="11" t="s">
        <v>703</v>
      </c>
      <c r="N134" s="11" t="s">
        <v>150</v>
      </c>
      <c r="O134" s="11" t="s">
        <v>704</v>
      </c>
      <c r="P134" s="10">
        <v>0</v>
      </c>
      <c r="Q134" s="313"/>
      <c r="R134" s="309"/>
      <c r="S134" s="285"/>
      <c r="T134" s="297"/>
      <c r="U134" s="297"/>
      <c r="V134" s="297"/>
      <c r="W134" s="297"/>
      <c r="X134" s="297"/>
      <c r="Y134" s="326"/>
      <c r="Z134" s="326"/>
      <c r="AA134" s="318"/>
    </row>
    <row r="135" spans="1:27" x14ac:dyDescent="0.3">
      <c r="A135" s="342"/>
      <c r="B135" s="145"/>
      <c r="C135" s="11" t="s">
        <v>565</v>
      </c>
      <c r="D135" s="11" t="s">
        <v>16</v>
      </c>
      <c r="E135" s="11" t="s">
        <v>38</v>
      </c>
      <c r="F135" s="11" t="s">
        <v>39</v>
      </c>
      <c r="G135" s="297"/>
      <c r="H135" s="12">
        <v>41191.5625</v>
      </c>
      <c r="I135" s="11" t="s">
        <v>705</v>
      </c>
      <c r="J135" s="11"/>
      <c r="K135" s="11" t="s">
        <v>38</v>
      </c>
      <c r="L135" s="12">
        <v>41191.572916666664</v>
      </c>
      <c r="M135" s="11" t="s">
        <v>706</v>
      </c>
      <c r="N135" s="11" t="s">
        <v>150</v>
      </c>
      <c r="O135" s="11" t="s">
        <v>707</v>
      </c>
      <c r="P135" s="10">
        <v>0</v>
      </c>
      <c r="Q135" s="313"/>
      <c r="R135" s="309"/>
      <c r="S135" s="285"/>
      <c r="T135" s="297"/>
      <c r="U135" s="297"/>
      <c r="V135" s="297"/>
      <c r="W135" s="297"/>
      <c r="X135" s="297"/>
      <c r="Y135" s="326"/>
      <c r="Z135" s="326"/>
      <c r="AA135" s="318"/>
    </row>
    <row r="136" spans="1:27" x14ac:dyDescent="0.3">
      <c r="A136" s="342"/>
      <c r="B136" s="145"/>
      <c r="C136" s="11" t="s">
        <v>565</v>
      </c>
      <c r="D136" s="11" t="s">
        <v>16</v>
      </c>
      <c r="E136" s="11" t="s">
        <v>38</v>
      </c>
      <c r="F136" s="11" t="s">
        <v>39</v>
      </c>
      <c r="G136" s="297"/>
      <c r="H136" s="12">
        <v>41191.5625</v>
      </c>
      <c r="I136" s="11" t="s">
        <v>708</v>
      </c>
      <c r="J136" s="11"/>
      <c r="K136" s="11" t="s">
        <v>38</v>
      </c>
      <c r="L136" s="12">
        <v>41191.572916666664</v>
      </c>
      <c r="M136" s="11" t="s">
        <v>709</v>
      </c>
      <c r="N136" s="11" t="s">
        <v>150</v>
      </c>
      <c r="O136" s="11" t="s">
        <v>710</v>
      </c>
      <c r="P136" s="10">
        <v>0</v>
      </c>
      <c r="Q136" s="313"/>
      <c r="R136" s="309"/>
      <c r="S136" s="285"/>
      <c r="T136" s="297"/>
      <c r="U136" s="297"/>
      <c r="V136" s="297"/>
      <c r="W136" s="297"/>
      <c r="X136" s="297"/>
      <c r="Y136" s="326"/>
      <c r="Z136" s="326"/>
      <c r="AA136" s="318"/>
    </row>
    <row r="137" spans="1:27" x14ac:dyDescent="0.3">
      <c r="A137" s="342"/>
      <c r="B137" s="145"/>
      <c r="C137" s="11" t="s">
        <v>565</v>
      </c>
      <c r="D137" s="11" t="s">
        <v>16</v>
      </c>
      <c r="E137" s="11" t="s">
        <v>38</v>
      </c>
      <c r="F137" s="11" t="s">
        <v>39</v>
      </c>
      <c r="G137" s="297"/>
      <c r="H137" s="12">
        <v>41191.5625</v>
      </c>
      <c r="I137" s="11" t="s">
        <v>711</v>
      </c>
      <c r="J137" s="11"/>
      <c r="K137" s="11" t="s">
        <v>38</v>
      </c>
      <c r="L137" s="12">
        <v>41191.572916666664</v>
      </c>
      <c r="M137" s="11" t="s">
        <v>712</v>
      </c>
      <c r="N137" s="11" t="s">
        <v>150</v>
      </c>
      <c r="O137" s="11" t="s">
        <v>713</v>
      </c>
      <c r="P137" s="10">
        <v>0</v>
      </c>
      <c r="Q137" s="313"/>
      <c r="R137" s="309"/>
      <c r="S137" s="285"/>
      <c r="T137" s="297"/>
      <c r="U137" s="297"/>
      <c r="V137" s="297"/>
      <c r="W137" s="297"/>
      <c r="X137" s="297"/>
      <c r="Y137" s="326"/>
      <c r="Z137" s="326"/>
      <c r="AA137" s="318"/>
    </row>
    <row r="138" spans="1:27" x14ac:dyDescent="0.3">
      <c r="A138" s="342"/>
      <c r="B138" s="145"/>
      <c r="C138" s="11" t="s">
        <v>565</v>
      </c>
      <c r="D138" s="11" t="s">
        <v>16</v>
      </c>
      <c r="E138" s="11" t="s">
        <v>38</v>
      </c>
      <c r="F138" s="11" t="s">
        <v>39</v>
      </c>
      <c r="G138" s="297"/>
      <c r="H138" s="12">
        <v>41191.5625</v>
      </c>
      <c r="I138" s="11" t="s">
        <v>714</v>
      </c>
      <c r="J138" s="11"/>
      <c r="K138" s="11" t="s">
        <v>38</v>
      </c>
      <c r="L138" s="12">
        <v>41191.572916666664</v>
      </c>
      <c r="M138" s="11" t="s">
        <v>715</v>
      </c>
      <c r="N138" s="11" t="s">
        <v>150</v>
      </c>
      <c r="O138" s="11" t="s">
        <v>716</v>
      </c>
      <c r="P138" s="10">
        <v>0</v>
      </c>
      <c r="Q138" s="313"/>
      <c r="R138" s="309"/>
      <c r="S138" s="285"/>
      <c r="T138" s="297"/>
      <c r="U138" s="297"/>
      <c r="V138" s="297"/>
      <c r="W138" s="297"/>
      <c r="X138" s="297"/>
      <c r="Y138" s="326"/>
      <c r="Z138" s="326"/>
      <c r="AA138" s="318"/>
    </row>
    <row r="139" spans="1:27" x14ac:dyDescent="0.3">
      <c r="A139" s="342"/>
      <c r="B139" s="145"/>
      <c r="C139" s="11" t="s">
        <v>565</v>
      </c>
      <c r="D139" s="11" t="s">
        <v>16</v>
      </c>
      <c r="E139" s="11" t="s">
        <v>38</v>
      </c>
      <c r="F139" s="11" t="s">
        <v>39</v>
      </c>
      <c r="G139" s="297"/>
      <c r="H139" s="12">
        <v>41191.5625</v>
      </c>
      <c r="I139" s="11" t="s">
        <v>717</v>
      </c>
      <c r="J139" s="11"/>
      <c r="K139" s="11" t="s">
        <v>38</v>
      </c>
      <c r="L139" s="12">
        <v>41191.572916666664</v>
      </c>
      <c r="M139" s="11" t="s">
        <v>718</v>
      </c>
      <c r="N139" s="11" t="s">
        <v>150</v>
      </c>
      <c r="O139" s="11" t="s">
        <v>719</v>
      </c>
      <c r="P139" s="10">
        <v>0</v>
      </c>
      <c r="Q139" s="313"/>
      <c r="R139" s="309"/>
      <c r="S139" s="285"/>
      <c r="T139" s="297"/>
      <c r="U139" s="297"/>
      <c r="V139" s="297"/>
      <c r="W139" s="297"/>
      <c r="X139" s="297"/>
      <c r="Y139" s="326"/>
      <c r="Z139" s="326"/>
      <c r="AA139" s="318"/>
    </row>
    <row r="140" spans="1:27" x14ac:dyDescent="0.3">
      <c r="A140" s="342"/>
      <c r="B140" s="145"/>
      <c r="C140" s="11" t="s">
        <v>565</v>
      </c>
      <c r="D140" s="11" t="s">
        <v>16</v>
      </c>
      <c r="E140" s="11" t="s">
        <v>38</v>
      </c>
      <c r="F140" s="11" t="s">
        <v>39</v>
      </c>
      <c r="G140" s="297"/>
      <c r="H140" s="12">
        <v>41191.5625</v>
      </c>
      <c r="I140" s="11" t="s">
        <v>720</v>
      </c>
      <c r="J140" s="11"/>
      <c r="K140" s="11" t="s">
        <v>38</v>
      </c>
      <c r="L140" s="12">
        <v>41191.572916666664</v>
      </c>
      <c r="M140" s="11" t="s">
        <v>721</v>
      </c>
      <c r="N140" s="11" t="s">
        <v>150</v>
      </c>
      <c r="O140" s="11" t="s">
        <v>722</v>
      </c>
      <c r="P140" s="10">
        <v>0</v>
      </c>
      <c r="Q140" s="313"/>
      <c r="R140" s="309"/>
      <c r="S140" s="285"/>
      <c r="T140" s="297"/>
      <c r="U140" s="297"/>
      <c r="V140" s="297"/>
      <c r="W140" s="297"/>
      <c r="X140" s="297"/>
      <c r="Y140" s="326"/>
      <c r="Z140" s="326"/>
      <c r="AA140" s="318"/>
    </row>
    <row r="141" spans="1:27" x14ac:dyDescent="0.3">
      <c r="A141" s="342"/>
      <c r="B141" s="145"/>
      <c r="C141" s="11" t="s">
        <v>565</v>
      </c>
      <c r="D141" s="11" t="s">
        <v>16</v>
      </c>
      <c r="E141" s="11" t="s">
        <v>38</v>
      </c>
      <c r="F141" s="11" t="s">
        <v>39</v>
      </c>
      <c r="G141" s="297"/>
      <c r="H141" s="12">
        <v>41191.5625</v>
      </c>
      <c r="I141" s="11" t="s">
        <v>723</v>
      </c>
      <c r="J141" s="11"/>
      <c r="K141" s="11" t="s">
        <v>38</v>
      </c>
      <c r="L141" s="12">
        <v>41191.572916666664</v>
      </c>
      <c r="M141" s="11" t="s">
        <v>724</v>
      </c>
      <c r="N141" s="11" t="s">
        <v>150</v>
      </c>
      <c r="O141" s="11" t="s">
        <v>725</v>
      </c>
      <c r="P141" s="10">
        <v>0</v>
      </c>
      <c r="Q141" s="313"/>
      <c r="R141" s="309"/>
      <c r="S141" s="285"/>
      <c r="T141" s="297"/>
      <c r="U141" s="297"/>
      <c r="V141" s="297"/>
      <c r="W141" s="297"/>
      <c r="X141" s="297"/>
      <c r="Y141" s="326"/>
      <c r="Z141" s="326"/>
      <c r="AA141" s="318"/>
    </row>
    <row r="142" spans="1:27" x14ac:dyDescent="0.3">
      <c r="A142" s="342"/>
      <c r="B142" s="145"/>
      <c r="C142" s="11" t="s">
        <v>565</v>
      </c>
      <c r="D142" s="11" t="s">
        <v>16</v>
      </c>
      <c r="E142" s="11" t="s">
        <v>38</v>
      </c>
      <c r="F142" s="11" t="s">
        <v>39</v>
      </c>
      <c r="G142" s="297"/>
      <c r="H142" s="12">
        <v>41191.5625</v>
      </c>
      <c r="I142" s="11" t="s">
        <v>726</v>
      </c>
      <c r="J142" s="11"/>
      <c r="K142" s="11" t="s">
        <v>38</v>
      </c>
      <c r="L142" s="12">
        <v>41191.572916666664</v>
      </c>
      <c r="M142" s="11" t="s">
        <v>727</v>
      </c>
      <c r="N142" s="11" t="s">
        <v>150</v>
      </c>
      <c r="O142" s="11" t="s">
        <v>728</v>
      </c>
      <c r="P142" s="10">
        <v>0</v>
      </c>
      <c r="Q142" s="313"/>
      <c r="R142" s="309"/>
      <c r="S142" s="285"/>
      <c r="T142" s="297"/>
      <c r="U142" s="297"/>
      <c r="V142" s="297"/>
      <c r="W142" s="297"/>
      <c r="X142" s="297"/>
      <c r="Y142" s="326"/>
      <c r="Z142" s="326"/>
      <c r="AA142" s="318"/>
    </row>
    <row r="143" spans="1:27" x14ac:dyDescent="0.3">
      <c r="A143" s="342"/>
      <c r="B143" s="145"/>
      <c r="C143" s="11" t="s">
        <v>565</v>
      </c>
      <c r="D143" s="11" t="s">
        <v>16</v>
      </c>
      <c r="E143" s="11" t="s">
        <v>38</v>
      </c>
      <c r="F143" s="11" t="s">
        <v>39</v>
      </c>
      <c r="G143" s="297"/>
      <c r="H143" s="12">
        <v>41191.5625</v>
      </c>
      <c r="I143" s="11" t="s">
        <v>729</v>
      </c>
      <c r="J143" s="11"/>
      <c r="K143" s="11" t="s">
        <v>38</v>
      </c>
      <c r="L143" s="12">
        <v>41191.572916666664</v>
      </c>
      <c r="M143" s="11" t="s">
        <v>730</v>
      </c>
      <c r="N143" s="11" t="s">
        <v>150</v>
      </c>
      <c r="O143" s="11" t="s">
        <v>731</v>
      </c>
      <c r="P143" s="10">
        <v>0</v>
      </c>
      <c r="Q143" s="313"/>
      <c r="R143" s="309"/>
      <c r="S143" s="285"/>
      <c r="T143" s="297"/>
      <c r="U143" s="297"/>
      <c r="V143" s="297"/>
      <c r="W143" s="297"/>
      <c r="X143" s="297"/>
      <c r="Y143" s="326"/>
      <c r="Z143" s="326"/>
      <c r="AA143" s="318"/>
    </row>
    <row r="144" spans="1:27" x14ac:dyDescent="0.3">
      <c r="A144" s="342"/>
      <c r="B144" s="145"/>
      <c r="C144" s="11" t="s">
        <v>565</v>
      </c>
      <c r="D144" s="11" t="s">
        <v>16</v>
      </c>
      <c r="E144" s="11" t="s">
        <v>38</v>
      </c>
      <c r="F144" s="11" t="s">
        <v>39</v>
      </c>
      <c r="G144" s="297"/>
      <c r="H144" s="12">
        <v>41191.5625</v>
      </c>
      <c r="I144" s="11" t="s">
        <v>732</v>
      </c>
      <c r="J144" s="11"/>
      <c r="K144" s="11" t="s">
        <v>38</v>
      </c>
      <c r="L144" s="12">
        <v>41191.572916666664</v>
      </c>
      <c r="M144" s="11" t="s">
        <v>733</v>
      </c>
      <c r="N144" s="11" t="s">
        <v>150</v>
      </c>
      <c r="O144" s="11" t="s">
        <v>734</v>
      </c>
      <c r="P144" s="10">
        <v>0</v>
      </c>
      <c r="Q144" s="313"/>
      <c r="R144" s="309"/>
      <c r="S144" s="285"/>
      <c r="T144" s="297"/>
      <c r="U144" s="297"/>
      <c r="V144" s="297"/>
      <c r="W144" s="297"/>
      <c r="X144" s="297"/>
      <c r="Y144" s="326"/>
      <c r="Z144" s="326"/>
      <c r="AA144" s="318"/>
    </row>
    <row r="145" spans="1:27" x14ac:dyDescent="0.3">
      <c r="A145" s="342"/>
      <c r="B145" s="145"/>
      <c r="C145" s="11" t="s">
        <v>565</v>
      </c>
      <c r="D145" s="11" t="s">
        <v>16</v>
      </c>
      <c r="E145" s="11" t="s">
        <v>38</v>
      </c>
      <c r="F145" s="11" t="s">
        <v>39</v>
      </c>
      <c r="G145" s="297"/>
      <c r="H145" s="12">
        <v>41191.5625</v>
      </c>
      <c r="I145" s="11" t="s">
        <v>735</v>
      </c>
      <c r="J145" s="11"/>
      <c r="K145" s="11" t="s">
        <v>38</v>
      </c>
      <c r="L145" s="12">
        <v>41191.572916666664</v>
      </c>
      <c r="M145" s="11" t="s">
        <v>736</v>
      </c>
      <c r="N145" s="11" t="s">
        <v>150</v>
      </c>
      <c r="O145" s="11" t="s">
        <v>737</v>
      </c>
      <c r="P145" s="10">
        <v>0</v>
      </c>
      <c r="Q145" s="313"/>
      <c r="R145" s="309"/>
      <c r="S145" s="285"/>
      <c r="T145" s="297"/>
      <c r="U145" s="297"/>
      <c r="V145" s="297"/>
      <c r="W145" s="297"/>
      <c r="X145" s="297"/>
      <c r="Y145" s="326"/>
      <c r="Z145" s="326"/>
      <c r="AA145" s="318"/>
    </row>
    <row r="146" spans="1:27" x14ac:dyDescent="0.3">
      <c r="A146" s="342"/>
      <c r="B146" s="145"/>
      <c r="C146" s="11" t="s">
        <v>565</v>
      </c>
      <c r="D146" s="11" t="s">
        <v>16</v>
      </c>
      <c r="E146" s="11" t="s">
        <v>38</v>
      </c>
      <c r="F146" s="11" t="s">
        <v>39</v>
      </c>
      <c r="G146" s="297"/>
      <c r="H146" s="12">
        <v>41191.5625</v>
      </c>
      <c r="I146" s="11" t="s">
        <v>738</v>
      </c>
      <c r="J146" s="11"/>
      <c r="K146" s="11" t="s">
        <v>38</v>
      </c>
      <c r="L146" s="12">
        <v>41191.572916666664</v>
      </c>
      <c r="M146" s="11" t="s">
        <v>739</v>
      </c>
      <c r="N146" s="11" t="s">
        <v>150</v>
      </c>
      <c r="O146" s="11" t="s">
        <v>740</v>
      </c>
      <c r="P146" s="10">
        <v>0</v>
      </c>
      <c r="Q146" s="313"/>
      <c r="R146" s="309"/>
      <c r="S146" s="285"/>
      <c r="T146" s="297"/>
      <c r="U146" s="297"/>
      <c r="V146" s="297"/>
      <c r="W146" s="297"/>
      <c r="X146" s="297"/>
      <c r="Y146" s="326"/>
      <c r="Z146" s="326"/>
      <c r="AA146" s="318"/>
    </row>
    <row r="147" spans="1:27" x14ac:dyDescent="0.3">
      <c r="A147" s="342"/>
      <c r="B147" s="145"/>
      <c r="C147" s="11" t="s">
        <v>565</v>
      </c>
      <c r="D147" s="11" t="s">
        <v>16</v>
      </c>
      <c r="E147" s="11" t="s">
        <v>38</v>
      </c>
      <c r="F147" s="11" t="s">
        <v>39</v>
      </c>
      <c r="G147" s="297"/>
      <c r="H147" s="12">
        <v>41191.5625</v>
      </c>
      <c r="I147" s="11" t="s">
        <v>741</v>
      </c>
      <c r="J147" s="11"/>
      <c r="K147" s="11" t="s">
        <v>38</v>
      </c>
      <c r="L147" s="12">
        <v>41191.572916666664</v>
      </c>
      <c r="M147" s="11" t="s">
        <v>742</v>
      </c>
      <c r="N147" s="11" t="s">
        <v>150</v>
      </c>
      <c r="O147" s="11" t="s">
        <v>743</v>
      </c>
      <c r="P147" s="10">
        <v>0</v>
      </c>
      <c r="Q147" s="313"/>
      <c r="R147" s="309"/>
      <c r="S147" s="285"/>
      <c r="T147" s="297"/>
      <c r="U147" s="297"/>
      <c r="V147" s="297"/>
      <c r="W147" s="297"/>
      <c r="X147" s="297"/>
      <c r="Y147" s="326"/>
      <c r="Z147" s="326"/>
      <c r="AA147" s="318"/>
    </row>
    <row r="148" spans="1:27" x14ac:dyDescent="0.3">
      <c r="A148" s="342"/>
      <c r="B148" s="145"/>
      <c r="C148" s="11" t="s">
        <v>565</v>
      </c>
      <c r="D148" s="11" t="s">
        <v>16</v>
      </c>
      <c r="E148" s="11" t="s">
        <v>38</v>
      </c>
      <c r="F148" s="11" t="s">
        <v>39</v>
      </c>
      <c r="G148" s="297"/>
      <c r="H148" s="12">
        <v>41191.5625</v>
      </c>
      <c r="I148" s="11" t="s">
        <v>744</v>
      </c>
      <c r="J148" s="11"/>
      <c r="K148" s="11" t="s">
        <v>38</v>
      </c>
      <c r="L148" s="12">
        <v>41191.572916666664</v>
      </c>
      <c r="M148" s="11" t="s">
        <v>745</v>
      </c>
      <c r="N148" s="11" t="s">
        <v>150</v>
      </c>
      <c r="O148" s="11" t="s">
        <v>746</v>
      </c>
      <c r="P148" s="10">
        <v>0</v>
      </c>
      <c r="Q148" s="313"/>
      <c r="R148" s="309"/>
      <c r="S148" s="285"/>
      <c r="T148" s="297"/>
      <c r="U148" s="297"/>
      <c r="V148" s="297"/>
      <c r="W148" s="297"/>
      <c r="X148" s="297"/>
      <c r="Y148" s="326"/>
      <c r="Z148" s="326"/>
      <c r="AA148" s="318"/>
    </row>
    <row r="149" spans="1:27" x14ac:dyDescent="0.3">
      <c r="A149" s="342"/>
      <c r="B149" s="145"/>
      <c r="C149" s="11" t="s">
        <v>565</v>
      </c>
      <c r="D149" s="11" t="s">
        <v>16</v>
      </c>
      <c r="E149" s="11" t="s">
        <v>38</v>
      </c>
      <c r="F149" s="11" t="s">
        <v>39</v>
      </c>
      <c r="G149" s="297"/>
      <c r="H149" s="12">
        <v>41191.5625</v>
      </c>
      <c r="I149" s="11" t="s">
        <v>747</v>
      </c>
      <c r="J149" s="11"/>
      <c r="K149" s="11" t="s">
        <v>38</v>
      </c>
      <c r="L149" s="12">
        <v>41191.572916666664</v>
      </c>
      <c r="M149" s="11" t="s">
        <v>748</v>
      </c>
      <c r="N149" s="11" t="s">
        <v>150</v>
      </c>
      <c r="O149" s="11" t="s">
        <v>749</v>
      </c>
      <c r="P149" s="10">
        <v>0</v>
      </c>
      <c r="Q149" s="313"/>
      <c r="R149" s="309"/>
      <c r="S149" s="285"/>
      <c r="T149" s="297"/>
      <c r="U149" s="297"/>
      <c r="V149" s="297"/>
      <c r="W149" s="297"/>
      <c r="X149" s="297"/>
      <c r="Y149" s="326"/>
      <c r="Z149" s="326"/>
      <c r="AA149" s="318"/>
    </row>
    <row r="150" spans="1:27" x14ac:dyDescent="0.3">
      <c r="A150" s="342"/>
      <c r="B150" s="145"/>
      <c r="C150" s="11" t="s">
        <v>565</v>
      </c>
      <c r="D150" s="11" t="s">
        <v>16</v>
      </c>
      <c r="E150" s="11" t="s">
        <v>38</v>
      </c>
      <c r="F150" s="11" t="s">
        <v>39</v>
      </c>
      <c r="G150" s="297"/>
      <c r="H150" s="12">
        <v>41191.5625</v>
      </c>
      <c r="I150" s="11" t="s">
        <v>750</v>
      </c>
      <c r="J150" s="11"/>
      <c r="K150" s="11" t="s">
        <v>38</v>
      </c>
      <c r="L150" s="12">
        <v>41191.572916666664</v>
      </c>
      <c r="M150" s="11" t="s">
        <v>751</v>
      </c>
      <c r="N150" s="11" t="s">
        <v>150</v>
      </c>
      <c r="O150" s="11" t="s">
        <v>752</v>
      </c>
      <c r="P150" s="10">
        <v>0</v>
      </c>
      <c r="Q150" s="313"/>
      <c r="R150" s="309"/>
      <c r="S150" s="285"/>
      <c r="T150" s="297"/>
      <c r="U150" s="297"/>
      <c r="V150" s="297"/>
      <c r="W150" s="297"/>
      <c r="X150" s="297"/>
      <c r="Y150" s="326"/>
      <c r="Z150" s="326"/>
      <c r="AA150" s="318"/>
    </row>
    <row r="151" spans="1:27" x14ac:dyDescent="0.3">
      <c r="A151" s="342"/>
      <c r="B151" s="145"/>
      <c r="C151" s="11" t="s">
        <v>565</v>
      </c>
      <c r="D151" s="11" t="s">
        <v>16</v>
      </c>
      <c r="E151" s="11" t="s">
        <v>38</v>
      </c>
      <c r="F151" s="11" t="s">
        <v>39</v>
      </c>
      <c r="G151" s="297"/>
      <c r="H151" s="12">
        <v>41191.5625</v>
      </c>
      <c r="I151" s="11" t="s">
        <v>753</v>
      </c>
      <c r="J151" s="11"/>
      <c r="K151" s="11" t="s">
        <v>38</v>
      </c>
      <c r="L151" s="12">
        <v>41191.572916666664</v>
      </c>
      <c r="M151" s="11" t="s">
        <v>754</v>
      </c>
      <c r="N151" s="11" t="s">
        <v>150</v>
      </c>
      <c r="O151" s="11" t="s">
        <v>755</v>
      </c>
      <c r="P151" s="10">
        <v>0</v>
      </c>
      <c r="Q151" s="313"/>
      <c r="R151" s="309"/>
      <c r="S151" s="285"/>
      <c r="T151" s="297"/>
      <c r="U151" s="297"/>
      <c r="V151" s="297"/>
      <c r="W151" s="297"/>
      <c r="X151" s="297"/>
      <c r="Y151" s="326"/>
      <c r="Z151" s="326"/>
      <c r="AA151" s="318"/>
    </row>
    <row r="152" spans="1:27" x14ac:dyDescent="0.3">
      <c r="A152" s="342"/>
      <c r="B152" s="145"/>
      <c r="C152" s="11" t="s">
        <v>565</v>
      </c>
      <c r="D152" s="11" t="s">
        <v>16</v>
      </c>
      <c r="E152" s="11" t="s">
        <v>38</v>
      </c>
      <c r="F152" s="11" t="s">
        <v>39</v>
      </c>
      <c r="G152" s="297"/>
      <c r="H152" s="12">
        <v>41191.5625</v>
      </c>
      <c r="I152" s="11" t="s">
        <v>756</v>
      </c>
      <c r="J152" s="11"/>
      <c r="K152" s="11" t="s">
        <v>38</v>
      </c>
      <c r="L152" s="12">
        <v>41191.572916666664</v>
      </c>
      <c r="M152" s="11" t="s">
        <v>757</v>
      </c>
      <c r="N152" s="11" t="s">
        <v>150</v>
      </c>
      <c r="O152" s="11" t="s">
        <v>758</v>
      </c>
      <c r="P152" s="10">
        <v>0</v>
      </c>
      <c r="Q152" s="313"/>
      <c r="R152" s="309"/>
      <c r="S152" s="285"/>
      <c r="T152" s="297"/>
      <c r="U152" s="297"/>
      <c r="V152" s="297"/>
      <c r="W152" s="297"/>
      <c r="X152" s="297"/>
      <c r="Y152" s="326"/>
      <c r="Z152" s="326"/>
      <c r="AA152" s="318"/>
    </row>
    <row r="153" spans="1:27" x14ac:dyDescent="0.3">
      <c r="A153" s="342"/>
      <c r="B153" s="145"/>
      <c r="C153" s="11" t="s">
        <v>565</v>
      </c>
      <c r="D153" s="11" t="s">
        <v>16</v>
      </c>
      <c r="E153" s="11" t="s">
        <v>38</v>
      </c>
      <c r="F153" s="11" t="s">
        <v>39</v>
      </c>
      <c r="G153" s="297"/>
      <c r="H153" s="12">
        <v>41191.5625</v>
      </c>
      <c r="I153" s="11" t="s">
        <v>759</v>
      </c>
      <c r="J153" s="11"/>
      <c r="K153" s="11" t="s">
        <v>38</v>
      </c>
      <c r="L153" s="12">
        <v>41191.574999999997</v>
      </c>
      <c r="M153" s="11" t="s">
        <v>760</v>
      </c>
      <c r="N153" s="11" t="s">
        <v>150</v>
      </c>
      <c r="O153" s="11" t="s">
        <v>761</v>
      </c>
      <c r="P153" s="10">
        <v>0</v>
      </c>
      <c r="Q153" s="313"/>
      <c r="R153" s="309"/>
      <c r="S153" s="285"/>
      <c r="T153" s="297"/>
      <c r="U153" s="297"/>
      <c r="V153" s="297"/>
      <c r="W153" s="297"/>
      <c r="X153" s="297"/>
      <c r="Y153" s="326"/>
      <c r="Z153" s="326"/>
      <c r="AA153" s="318"/>
    </row>
    <row r="154" spans="1:27" x14ac:dyDescent="0.3">
      <c r="A154" s="342"/>
      <c r="B154" s="145"/>
      <c r="C154" s="11" t="s">
        <v>565</v>
      </c>
      <c r="D154" s="11" t="s">
        <v>16</v>
      </c>
      <c r="E154" s="11" t="s">
        <v>38</v>
      </c>
      <c r="F154" s="11" t="s">
        <v>39</v>
      </c>
      <c r="G154" s="297"/>
      <c r="H154" s="12">
        <v>41191.5625</v>
      </c>
      <c r="I154" s="11" t="s">
        <v>762</v>
      </c>
      <c r="J154" s="11"/>
      <c r="K154" s="11" t="s">
        <v>38</v>
      </c>
      <c r="L154" s="12">
        <v>41191.572916666664</v>
      </c>
      <c r="M154" s="11" t="s">
        <v>763</v>
      </c>
      <c r="N154" s="11" t="s">
        <v>150</v>
      </c>
      <c r="O154" s="11" t="s">
        <v>764</v>
      </c>
      <c r="P154" s="10">
        <v>0</v>
      </c>
      <c r="Q154" s="313"/>
      <c r="R154" s="309"/>
      <c r="S154" s="285"/>
      <c r="T154" s="297"/>
      <c r="U154" s="297"/>
      <c r="V154" s="297"/>
      <c r="W154" s="297"/>
      <c r="X154" s="297"/>
      <c r="Y154" s="326"/>
      <c r="Z154" s="326"/>
      <c r="AA154" s="318"/>
    </row>
    <row r="155" spans="1:27" x14ac:dyDescent="0.3">
      <c r="A155" s="341"/>
      <c r="B155" s="56"/>
      <c r="C155" s="17" t="s">
        <v>565</v>
      </c>
      <c r="D155" s="17" t="s">
        <v>16</v>
      </c>
      <c r="E155" s="17" t="s">
        <v>38</v>
      </c>
      <c r="F155" s="17" t="s">
        <v>39</v>
      </c>
      <c r="G155" s="298"/>
      <c r="H155" s="20">
        <v>41191.5625</v>
      </c>
      <c r="I155" s="17" t="s">
        <v>765</v>
      </c>
      <c r="J155" s="17"/>
      <c r="K155" s="17" t="s">
        <v>38</v>
      </c>
      <c r="L155" s="20">
        <v>41191.572916666664</v>
      </c>
      <c r="M155" s="17" t="s">
        <v>766</v>
      </c>
      <c r="N155" s="17" t="s">
        <v>150</v>
      </c>
      <c r="O155" s="17" t="s">
        <v>767</v>
      </c>
      <c r="P155" s="21">
        <v>0</v>
      </c>
      <c r="Q155" s="319"/>
      <c r="R155" s="310"/>
      <c r="S155" s="286"/>
      <c r="T155" s="298"/>
      <c r="U155" s="298"/>
      <c r="V155" s="298"/>
      <c r="W155" s="298"/>
      <c r="X155" s="298"/>
      <c r="Y155" s="327"/>
      <c r="Z155" s="327"/>
      <c r="AA155" s="317"/>
    </row>
    <row r="156" spans="1:27" x14ac:dyDescent="0.3">
      <c r="A156" s="340">
        <v>46</v>
      </c>
      <c r="B156" s="145"/>
      <c r="C156" s="15" t="s">
        <v>768</v>
      </c>
      <c r="D156" s="15" t="s">
        <v>16</v>
      </c>
      <c r="E156" s="15" t="s">
        <v>38</v>
      </c>
      <c r="F156" s="15" t="s">
        <v>39</v>
      </c>
      <c r="G156" s="297" t="s">
        <v>769</v>
      </c>
      <c r="H156" s="18">
        <v>41191.515277777777</v>
      </c>
      <c r="I156" s="15" t="s">
        <v>770</v>
      </c>
      <c r="J156" s="15"/>
      <c r="K156" s="15" t="s">
        <v>38</v>
      </c>
      <c r="L156" s="18">
        <v>41191.515277777777</v>
      </c>
      <c r="M156" s="15" t="s">
        <v>771</v>
      </c>
      <c r="N156" s="15" t="s">
        <v>150</v>
      </c>
      <c r="O156" s="15" t="s">
        <v>772</v>
      </c>
      <c r="P156" s="19">
        <v>0</v>
      </c>
      <c r="Q156" s="312">
        <f>SUM(P156:P159)</f>
        <v>0</v>
      </c>
      <c r="R156" s="308">
        <v>0</v>
      </c>
      <c r="S156" s="287" t="str">
        <f>IF(R156&gt;=105,"Yes","No")</f>
        <v>No</v>
      </c>
      <c r="T156" s="296"/>
      <c r="U156" s="296"/>
      <c r="V156" s="296"/>
      <c r="W156" s="296"/>
      <c r="X156" s="296"/>
      <c r="Y156" s="325"/>
      <c r="Z156" s="325"/>
      <c r="AA156" s="316"/>
    </row>
    <row r="157" spans="1:27" x14ac:dyDescent="0.3">
      <c r="A157" s="342"/>
      <c r="B157" s="145"/>
      <c r="C157" s="11" t="s">
        <v>768</v>
      </c>
      <c r="D157" s="11" t="s">
        <v>16</v>
      </c>
      <c r="E157" s="11" t="s">
        <v>38</v>
      </c>
      <c r="F157" s="11" t="s">
        <v>39</v>
      </c>
      <c r="G157" s="297"/>
      <c r="H157" s="12">
        <v>41191.515277777777</v>
      </c>
      <c r="I157" s="11" t="s">
        <v>773</v>
      </c>
      <c r="J157" s="11"/>
      <c r="K157" s="11" t="s">
        <v>38</v>
      </c>
      <c r="L157" s="12">
        <v>41191.515277777777</v>
      </c>
      <c r="M157" s="11" t="s">
        <v>774</v>
      </c>
      <c r="N157" s="11" t="s">
        <v>150</v>
      </c>
      <c r="O157" s="11" t="s">
        <v>775</v>
      </c>
      <c r="P157" s="10">
        <v>0</v>
      </c>
      <c r="Q157" s="313"/>
      <c r="R157" s="309"/>
      <c r="S157" s="288"/>
      <c r="T157" s="297"/>
      <c r="U157" s="297"/>
      <c r="V157" s="297"/>
      <c r="W157" s="297"/>
      <c r="X157" s="297"/>
      <c r="Y157" s="326"/>
      <c r="Z157" s="326"/>
      <c r="AA157" s="318"/>
    </row>
    <row r="158" spans="1:27" x14ac:dyDescent="0.3">
      <c r="A158" s="342"/>
      <c r="B158" s="145"/>
      <c r="C158" s="11" t="s">
        <v>768</v>
      </c>
      <c r="D158" s="11" t="s">
        <v>16</v>
      </c>
      <c r="E158" s="11" t="s">
        <v>38</v>
      </c>
      <c r="F158" s="11" t="s">
        <v>39</v>
      </c>
      <c r="G158" s="297"/>
      <c r="H158" s="12">
        <v>41191.515277777777</v>
      </c>
      <c r="I158" s="11" t="s">
        <v>776</v>
      </c>
      <c r="J158" s="11"/>
      <c r="K158" s="11" t="s">
        <v>38</v>
      </c>
      <c r="L158" s="12">
        <v>41191.515277777777</v>
      </c>
      <c r="M158" s="11" t="s">
        <v>777</v>
      </c>
      <c r="N158" s="11" t="s">
        <v>150</v>
      </c>
      <c r="O158" s="11" t="s">
        <v>778</v>
      </c>
      <c r="P158" s="10">
        <v>0</v>
      </c>
      <c r="Q158" s="313"/>
      <c r="R158" s="309"/>
      <c r="S158" s="288"/>
      <c r="T158" s="297"/>
      <c r="U158" s="297"/>
      <c r="V158" s="297"/>
      <c r="W158" s="297"/>
      <c r="X158" s="297"/>
      <c r="Y158" s="326"/>
      <c r="Z158" s="326"/>
      <c r="AA158" s="318"/>
    </row>
    <row r="159" spans="1:27" x14ac:dyDescent="0.3">
      <c r="A159" s="341"/>
      <c r="B159" s="56"/>
      <c r="C159" s="17" t="s">
        <v>768</v>
      </c>
      <c r="D159" s="17" t="s">
        <v>16</v>
      </c>
      <c r="E159" s="17" t="s">
        <v>38</v>
      </c>
      <c r="F159" s="17" t="s">
        <v>39</v>
      </c>
      <c r="G159" s="298"/>
      <c r="H159" s="20">
        <v>41191.515277777777</v>
      </c>
      <c r="I159" s="17" t="s">
        <v>779</v>
      </c>
      <c r="J159" s="17"/>
      <c r="K159" s="17" t="s">
        <v>38</v>
      </c>
      <c r="L159" s="20">
        <v>41191.51666666667</v>
      </c>
      <c r="M159" s="17" t="s">
        <v>780</v>
      </c>
      <c r="N159" s="17" t="s">
        <v>150</v>
      </c>
      <c r="O159" s="17" t="s">
        <v>781</v>
      </c>
      <c r="P159" s="21">
        <v>0</v>
      </c>
      <c r="Q159" s="319"/>
      <c r="R159" s="310"/>
      <c r="S159" s="289"/>
      <c r="T159" s="298"/>
      <c r="U159" s="298"/>
      <c r="V159" s="298"/>
      <c r="W159" s="298"/>
      <c r="X159" s="298"/>
      <c r="Y159" s="327"/>
      <c r="Z159" s="327"/>
      <c r="AA159" s="317"/>
    </row>
    <row r="160" spans="1:27" x14ac:dyDescent="0.3">
      <c r="A160" s="340">
        <v>47</v>
      </c>
      <c r="B160" s="145"/>
      <c r="C160" s="15" t="s">
        <v>782</v>
      </c>
      <c r="D160" s="15" t="s">
        <v>16</v>
      </c>
      <c r="E160" s="15" t="s">
        <v>38</v>
      </c>
      <c r="F160" s="15" t="s">
        <v>39</v>
      </c>
      <c r="G160" s="296" t="s">
        <v>783</v>
      </c>
      <c r="H160" s="18">
        <v>41191.574999999997</v>
      </c>
      <c r="I160" s="15" t="s">
        <v>784</v>
      </c>
      <c r="J160" s="15"/>
      <c r="K160" s="15" t="s">
        <v>38</v>
      </c>
      <c r="L160" s="18">
        <v>41191.590277777781</v>
      </c>
      <c r="M160" s="15" t="s">
        <v>785</v>
      </c>
      <c r="N160" s="15" t="s">
        <v>150</v>
      </c>
      <c r="O160" s="15" t="s">
        <v>786</v>
      </c>
      <c r="P160" s="19">
        <v>0</v>
      </c>
      <c r="Q160" s="312">
        <f>SUM(P160:P180)</f>
        <v>0</v>
      </c>
      <c r="R160" s="308">
        <v>0</v>
      </c>
      <c r="S160" s="284" t="str">
        <f>IF(R160&gt;=105,"Yes","No")</f>
        <v>No</v>
      </c>
      <c r="T160" s="296"/>
      <c r="U160" s="296"/>
      <c r="V160" s="296"/>
      <c r="W160" s="296"/>
      <c r="X160" s="296"/>
      <c r="Y160" s="325"/>
      <c r="Z160" s="325"/>
      <c r="AA160" s="316"/>
    </row>
    <row r="161" spans="1:27" x14ac:dyDescent="0.3">
      <c r="A161" s="342"/>
      <c r="B161" s="145"/>
      <c r="C161" s="11" t="s">
        <v>782</v>
      </c>
      <c r="D161" s="11" t="s">
        <v>16</v>
      </c>
      <c r="E161" s="11" t="s">
        <v>38</v>
      </c>
      <c r="F161" s="11" t="s">
        <v>39</v>
      </c>
      <c r="G161" s="297"/>
      <c r="H161" s="12">
        <v>41191.574999999997</v>
      </c>
      <c r="I161" s="11" t="s">
        <v>787</v>
      </c>
      <c r="J161" s="11"/>
      <c r="K161" s="11" t="s">
        <v>38</v>
      </c>
      <c r="L161" s="12">
        <v>41191.576388888891</v>
      </c>
      <c r="M161" s="11" t="s">
        <v>788</v>
      </c>
      <c r="N161" s="11" t="s">
        <v>150</v>
      </c>
      <c r="O161" s="11" t="s">
        <v>789</v>
      </c>
      <c r="P161" s="10">
        <v>0</v>
      </c>
      <c r="Q161" s="313"/>
      <c r="R161" s="309"/>
      <c r="S161" s="285"/>
      <c r="T161" s="297"/>
      <c r="U161" s="297"/>
      <c r="V161" s="297"/>
      <c r="W161" s="297"/>
      <c r="X161" s="297"/>
      <c r="Y161" s="326"/>
      <c r="Z161" s="326"/>
      <c r="AA161" s="318"/>
    </row>
    <row r="162" spans="1:27" x14ac:dyDescent="0.3">
      <c r="A162" s="342"/>
      <c r="B162" s="145"/>
      <c r="C162" s="11" t="s">
        <v>782</v>
      </c>
      <c r="D162" s="11" t="s">
        <v>16</v>
      </c>
      <c r="E162" s="11" t="s">
        <v>38</v>
      </c>
      <c r="F162" s="11" t="s">
        <v>39</v>
      </c>
      <c r="G162" s="297"/>
      <c r="H162" s="12">
        <v>41191.574999999997</v>
      </c>
      <c r="I162" s="11" t="s">
        <v>790</v>
      </c>
      <c r="J162" s="11"/>
      <c r="K162" s="11" t="s">
        <v>38</v>
      </c>
      <c r="L162" s="12">
        <v>41191.576388888891</v>
      </c>
      <c r="M162" s="11" t="s">
        <v>791</v>
      </c>
      <c r="N162" s="11" t="s">
        <v>150</v>
      </c>
      <c r="O162" s="11" t="s">
        <v>792</v>
      </c>
      <c r="P162" s="10">
        <v>0</v>
      </c>
      <c r="Q162" s="313"/>
      <c r="R162" s="309"/>
      <c r="S162" s="285"/>
      <c r="T162" s="297"/>
      <c r="U162" s="297"/>
      <c r="V162" s="297"/>
      <c r="W162" s="297"/>
      <c r="X162" s="297"/>
      <c r="Y162" s="326"/>
      <c r="Z162" s="326"/>
      <c r="AA162" s="318"/>
    </row>
    <row r="163" spans="1:27" x14ac:dyDescent="0.3">
      <c r="A163" s="342"/>
      <c r="B163" s="145"/>
      <c r="C163" s="11" t="s">
        <v>782</v>
      </c>
      <c r="D163" s="11" t="s">
        <v>16</v>
      </c>
      <c r="E163" s="11" t="s">
        <v>38</v>
      </c>
      <c r="F163" s="11" t="s">
        <v>39</v>
      </c>
      <c r="G163" s="297"/>
      <c r="H163" s="12">
        <v>41191.574999999997</v>
      </c>
      <c r="I163" s="11" t="s">
        <v>793</v>
      </c>
      <c r="J163" s="11"/>
      <c r="K163" s="11" t="s">
        <v>38</v>
      </c>
      <c r="L163" s="12">
        <v>41191.576388888891</v>
      </c>
      <c r="M163" s="11" t="s">
        <v>794</v>
      </c>
      <c r="N163" s="11" t="s">
        <v>150</v>
      </c>
      <c r="O163" s="11" t="s">
        <v>795</v>
      </c>
      <c r="P163" s="10">
        <v>0</v>
      </c>
      <c r="Q163" s="313"/>
      <c r="R163" s="309"/>
      <c r="S163" s="285"/>
      <c r="T163" s="297"/>
      <c r="U163" s="297"/>
      <c r="V163" s="297"/>
      <c r="W163" s="297"/>
      <c r="X163" s="297"/>
      <c r="Y163" s="326"/>
      <c r="Z163" s="326"/>
      <c r="AA163" s="318"/>
    </row>
    <row r="164" spans="1:27" x14ac:dyDescent="0.3">
      <c r="A164" s="342"/>
      <c r="B164" s="145"/>
      <c r="C164" s="11" t="s">
        <v>782</v>
      </c>
      <c r="D164" s="11" t="s">
        <v>16</v>
      </c>
      <c r="E164" s="11" t="s">
        <v>38</v>
      </c>
      <c r="F164" s="11" t="s">
        <v>39</v>
      </c>
      <c r="G164" s="297"/>
      <c r="H164" s="12">
        <v>41191.574999999997</v>
      </c>
      <c r="I164" s="11" t="s">
        <v>796</v>
      </c>
      <c r="J164" s="11"/>
      <c r="K164" s="11" t="s">
        <v>38</v>
      </c>
      <c r="L164" s="12">
        <v>41191.576388888891</v>
      </c>
      <c r="M164" s="11" t="s">
        <v>797</v>
      </c>
      <c r="N164" s="11" t="s">
        <v>150</v>
      </c>
      <c r="O164" s="11" t="s">
        <v>798</v>
      </c>
      <c r="P164" s="10">
        <v>0</v>
      </c>
      <c r="Q164" s="313"/>
      <c r="R164" s="309"/>
      <c r="S164" s="285"/>
      <c r="T164" s="297"/>
      <c r="U164" s="297"/>
      <c r="V164" s="297"/>
      <c r="W164" s="297"/>
      <c r="X164" s="297"/>
      <c r="Y164" s="326"/>
      <c r="Z164" s="326"/>
      <c r="AA164" s="318"/>
    </row>
    <row r="165" spans="1:27" x14ac:dyDescent="0.3">
      <c r="A165" s="342"/>
      <c r="B165" s="145"/>
      <c r="C165" s="11" t="s">
        <v>782</v>
      </c>
      <c r="D165" s="11" t="s">
        <v>16</v>
      </c>
      <c r="E165" s="11" t="s">
        <v>38</v>
      </c>
      <c r="F165" s="11" t="s">
        <v>39</v>
      </c>
      <c r="G165" s="297"/>
      <c r="H165" s="12">
        <v>41191.574999999997</v>
      </c>
      <c r="I165" s="11" t="s">
        <v>799</v>
      </c>
      <c r="J165" s="11"/>
      <c r="K165" s="11" t="s">
        <v>38</v>
      </c>
      <c r="L165" s="12">
        <v>41191.585416666669</v>
      </c>
      <c r="M165" s="11" t="s">
        <v>800</v>
      </c>
      <c r="N165" s="11" t="s">
        <v>150</v>
      </c>
      <c r="O165" s="11" t="s">
        <v>801</v>
      </c>
      <c r="P165" s="10">
        <v>0</v>
      </c>
      <c r="Q165" s="313"/>
      <c r="R165" s="309"/>
      <c r="S165" s="285"/>
      <c r="T165" s="297"/>
      <c r="U165" s="297"/>
      <c r="V165" s="297"/>
      <c r="W165" s="297"/>
      <c r="X165" s="297"/>
      <c r="Y165" s="326"/>
      <c r="Z165" s="326"/>
      <c r="AA165" s="318"/>
    </row>
    <row r="166" spans="1:27" x14ac:dyDescent="0.3">
      <c r="A166" s="342"/>
      <c r="B166" s="145"/>
      <c r="C166" s="11" t="s">
        <v>782</v>
      </c>
      <c r="D166" s="11" t="s">
        <v>16</v>
      </c>
      <c r="E166" s="11" t="s">
        <v>38</v>
      </c>
      <c r="F166" s="11" t="s">
        <v>39</v>
      </c>
      <c r="G166" s="297"/>
      <c r="H166" s="12">
        <v>41191.574999999997</v>
      </c>
      <c r="I166" s="11" t="s">
        <v>802</v>
      </c>
      <c r="J166" s="11"/>
      <c r="K166" s="11" t="s">
        <v>38</v>
      </c>
      <c r="L166" s="12">
        <v>41191.574999999997</v>
      </c>
      <c r="M166" s="11" t="s">
        <v>803</v>
      </c>
      <c r="N166" s="11" t="s">
        <v>150</v>
      </c>
      <c r="O166" s="11" t="s">
        <v>804</v>
      </c>
      <c r="P166" s="10">
        <v>0</v>
      </c>
      <c r="Q166" s="313"/>
      <c r="R166" s="309"/>
      <c r="S166" s="285"/>
      <c r="T166" s="297"/>
      <c r="U166" s="297"/>
      <c r="V166" s="297"/>
      <c r="W166" s="297"/>
      <c r="X166" s="297"/>
      <c r="Y166" s="326"/>
      <c r="Z166" s="326"/>
      <c r="AA166" s="318"/>
    </row>
    <row r="167" spans="1:27" x14ac:dyDescent="0.3">
      <c r="A167" s="342"/>
      <c r="B167" s="145"/>
      <c r="C167" s="11" t="s">
        <v>782</v>
      </c>
      <c r="D167" s="11" t="s">
        <v>16</v>
      </c>
      <c r="E167" s="11" t="s">
        <v>38</v>
      </c>
      <c r="F167" s="11" t="s">
        <v>39</v>
      </c>
      <c r="G167" s="297"/>
      <c r="H167" s="12">
        <v>41191.574999999997</v>
      </c>
      <c r="I167" s="11" t="s">
        <v>805</v>
      </c>
      <c r="J167" s="11"/>
      <c r="K167" s="11" t="s">
        <v>38</v>
      </c>
      <c r="L167" s="12">
        <v>41191.574999999997</v>
      </c>
      <c r="M167" s="11" t="s">
        <v>806</v>
      </c>
      <c r="N167" s="11" t="s">
        <v>150</v>
      </c>
      <c r="O167" s="11" t="s">
        <v>807</v>
      </c>
      <c r="P167" s="10">
        <v>0</v>
      </c>
      <c r="Q167" s="313"/>
      <c r="R167" s="309"/>
      <c r="S167" s="285"/>
      <c r="T167" s="297"/>
      <c r="U167" s="297"/>
      <c r="V167" s="297"/>
      <c r="W167" s="297"/>
      <c r="X167" s="297"/>
      <c r="Y167" s="326"/>
      <c r="Z167" s="326"/>
      <c r="AA167" s="318"/>
    </row>
    <row r="168" spans="1:27" x14ac:dyDescent="0.3">
      <c r="A168" s="342"/>
      <c r="B168" s="145"/>
      <c r="C168" s="11" t="s">
        <v>782</v>
      </c>
      <c r="D168" s="11" t="s">
        <v>16</v>
      </c>
      <c r="E168" s="11" t="s">
        <v>38</v>
      </c>
      <c r="F168" s="11" t="s">
        <v>39</v>
      </c>
      <c r="G168" s="297"/>
      <c r="H168" s="12">
        <v>41191.574999999997</v>
      </c>
      <c r="I168" s="11" t="s">
        <v>808</v>
      </c>
      <c r="J168" s="11"/>
      <c r="K168" s="11" t="s">
        <v>38</v>
      </c>
      <c r="L168" s="12">
        <v>41191.574999999997</v>
      </c>
      <c r="M168" s="11" t="s">
        <v>809</v>
      </c>
      <c r="N168" s="11" t="s">
        <v>150</v>
      </c>
      <c r="O168" s="11" t="s">
        <v>810</v>
      </c>
      <c r="P168" s="10">
        <v>0</v>
      </c>
      <c r="Q168" s="313"/>
      <c r="R168" s="309"/>
      <c r="S168" s="285"/>
      <c r="T168" s="297"/>
      <c r="U168" s="297"/>
      <c r="V168" s="297"/>
      <c r="W168" s="297"/>
      <c r="X168" s="297"/>
      <c r="Y168" s="326"/>
      <c r="Z168" s="326"/>
      <c r="AA168" s="318"/>
    </row>
    <row r="169" spans="1:27" x14ac:dyDescent="0.3">
      <c r="A169" s="342"/>
      <c r="B169" s="145"/>
      <c r="C169" s="11" t="s">
        <v>782</v>
      </c>
      <c r="D169" s="11" t="s">
        <v>16</v>
      </c>
      <c r="E169" s="11" t="s">
        <v>38</v>
      </c>
      <c r="F169" s="11" t="s">
        <v>39</v>
      </c>
      <c r="G169" s="297"/>
      <c r="H169" s="12">
        <v>41191.574999999997</v>
      </c>
      <c r="I169" s="11" t="s">
        <v>811</v>
      </c>
      <c r="J169" s="11"/>
      <c r="K169" s="11" t="s">
        <v>38</v>
      </c>
      <c r="L169" s="12">
        <v>41191.574999999997</v>
      </c>
      <c r="M169" s="11" t="s">
        <v>812</v>
      </c>
      <c r="N169" s="11" t="s">
        <v>150</v>
      </c>
      <c r="O169" s="11" t="s">
        <v>813</v>
      </c>
      <c r="P169" s="10">
        <v>0</v>
      </c>
      <c r="Q169" s="313"/>
      <c r="R169" s="309"/>
      <c r="S169" s="285"/>
      <c r="T169" s="297"/>
      <c r="U169" s="297"/>
      <c r="V169" s="297"/>
      <c r="W169" s="297"/>
      <c r="X169" s="297"/>
      <c r="Y169" s="326"/>
      <c r="Z169" s="326"/>
      <c r="AA169" s="318"/>
    </row>
    <row r="170" spans="1:27" x14ac:dyDescent="0.3">
      <c r="A170" s="342"/>
      <c r="B170" s="145"/>
      <c r="C170" s="11" t="s">
        <v>782</v>
      </c>
      <c r="D170" s="11" t="s">
        <v>16</v>
      </c>
      <c r="E170" s="11" t="s">
        <v>38</v>
      </c>
      <c r="F170" s="11" t="s">
        <v>39</v>
      </c>
      <c r="G170" s="297"/>
      <c r="H170" s="12">
        <v>41191.574999999997</v>
      </c>
      <c r="I170" s="11" t="s">
        <v>814</v>
      </c>
      <c r="J170" s="11"/>
      <c r="K170" s="11" t="s">
        <v>38</v>
      </c>
      <c r="L170" s="12">
        <v>41191.574999999997</v>
      </c>
      <c r="M170" s="11" t="s">
        <v>815</v>
      </c>
      <c r="N170" s="11" t="s">
        <v>150</v>
      </c>
      <c r="O170" s="11" t="s">
        <v>816</v>
      </c>
      <c r="P170" s="10">
        <v>0</v>
      </c>
      <c r="Q170" s="313"/>
      <c r="R170" s="309"/>
      <c r="S170" s="285"/>
      <c r="T170" s="297"/>
      <c r="U170" s="297"/>
      <c r="V170" s="297"/>
      <c r="W170" s="297"/>
      <c r="X170" s="297"/>
      <c r="Y170" s="326"/>
      <c r="Z170" s="326"/>
      <c r="AA170" s="318"/>
    </row>
    <row r="171" spans="1:27" x14ac:dyDescent="0.3">
      <c r="A171" s="342"/>
      <c r="B171" s="145"/>
      <c r="C171" s="11" t="s">
        <v>782</v>
      </c>
      <c r="D171" s="11" t="s">
        <v>16</v>
      </c>
      <c r="E171" s="11" t="s">
        <v>38</v>
      </c>
      <c r="F171" s="11" t="s">
        <v>39</v>
      </c>
      <c r="G171" s="297"/>
      <c r="H171" s="12">
        <v>41191.574999999997</v>
      </c>
      <c r="I171" s="11" t="s">
        <v>817</v>
      </c>
      <c r="J171" s="11"/>
      <c r="K171" s="11" t="s">
        <v>38</v>
      </c>
      <c r="L171" s="12">
        <v>41191.574999999997</v>
      </c>
      <c r="M171" s="11" t="s">
        <v>818</v>
      </c>
      <c r="N171" s="11" t="s">
        <v>150</v>
      </c>
      <c r="O171" s="11" t="s">
        <v>819</v>
      </c>
      <c r="P171" s="10">
        <v>0</v>
      </c>
      <c r="Q171" s="313"/>
      <c r="R171" s="309"/>
      <c r="S171" s="285"/>
      <c r="T171" s="297"/>
      <c r="U171" s="297"/>
      <c r="V171" s="297"/>
      <c r="W171" s="297"/>
      <c r="X171" s="297"/>
      <c r="Y171" s="326"/>
      <c r="Z171" s="326"/>
      <c r="AA171" s="318"/>
    </row>
    <row r="172" spans="1:27" x14ac:dyDescent="0.3">
      <c r="A172" s="342"/>
      <c r="B172" s="145"/>
      <c r="C172" s="11" t="s">
        <v>782</v>
      </c>
      <c r="D172" s="11" t="s">
        <v>16</v>
      </c>
      <c r="E172" s="11" t="s">
        <v>38</v>
      </c>
      <c r="F172" s="11" t="s">
        <v>39</v>
      </c>
      <c r="G172" s="297"/>
      <c r="H172" s="12">
        <v>41191.574999999997</v>
      </c>
      <c r="I172" s="11" t="s">
        <v>820</v>
      </c>
      <c r="J172" s="11"/>
      <c r="K172" s="11" t="s">
        <v>38</v>
      </c>
      <c r="L172" s="12">
        <v>41191.574999999997</v>
      </c>
      <c r="M172" s="11" t="s">
        <v>821</v>
      </c>
      <c r="N172" s="11" t="s">
        <v>150</v>
      </c>
      <c r="O172" s="11" t="s">
        <v>822</v>
      </c>
      <c r="P172" s="10">
        <v>0</v>
      </c>
      <c r="Q172" s="313"/>
      <c r="R172" s="309"/>
      <c r="S172" s="285"/>
      <c r="T172" s="297"/>
      <c r="U172" s="297"/>
      <c r="V172" s="297"/>
      <c r="W172" s="297"/>
      <c r="X172" s="297"/>
      <c r="Y172" s="326"/>
      <c r="Z172" s="326"/>
      <c r="AA172" s="318"/>
    </row>
    <row r="173" spans="1:27" x14ac:dyDescent="0.3">
      <c r="A173" s="342"/>
      <c r="B173" s="145"/>
      <c r="C173" s="11" t="s">
        <v>782</v>
      </c>
      <c r="D173" s="11" t="s">
        <v>16</v>
      </c>
      <c r="E173" s="11" t="s">
        <v>38</v>
      </c>
      <c r="F173" s="11" t="s">
        <v>39</v>
      </c>
      <c r="G173" s="297"/>
      <c r="H173" s="12">
        <v>41191.574999999997</v>
      </c>
      <c r="I173" s="11" t="s">
        <v>823</v>
      </c>
      <c r="J173" s="11"/>
      <c r="K173" s="11" t="s">
        <v>38</v>
      </c>
      <c r="L173" s="12">
        <v>41191.574999999997</v>
      </c>
      <c r="M173" s="11" t="s">
        <v>824</v>
      </c>
      <c r="N173" s="11" t="s">
        <v>150</v>
      </c>
      <c r="O173" s="11" t="s">
        <v>825</v>
      </c>
      <c r="P173" s="10">
        <v>0</v>
      </c>
      <c r="Q173" s="313"/>
      <c r="R173" s="309"/>
      <c r="S173" s="285"/>
      <c r="T173" s="297"/>
      <c r="U173" s="297"/>
      <c r="V173" s="297"/>
      <c r="W173" s="297"/>
      <c r="X173" s="297"/>
      <c r="Y173" s="326"/>
      <c r="Z173" s="326"/>
      <c r="AA173" s="318"/>
    </row>
    <row r="174" spans="1:27" x14ac:dyDescent="0.3">
      <c r="A174" s="342"/>
      <c r="B174" s="145"/>
      <c r="C174" s="11" t="s">
        <v>782</v>
      </c>
      <c r="D174" s="11" t="s">
        <v>16</v>
      </c>
      <c r="E174" s="11" t="s">
        <v>38</v>
      </c>
      <c r="F174" s="11" t="s">
        <v>39</v>
      </c>
      <c r="G174" s="297"/>
      <c r="H174" s="12">
        <v>41191.574999999997</v>
      </c>
      <c r="I174" s="11" t="s">
        <v>826</v>
      </c>
      <c r="J174" s="11"/>
      <c r="K174" s="11" t="s">
        <v>38</v>
      </c>
      <c r="L174" s="12">
        <v>41191.574999999997</v>
      </c>
      <c r="M174" s="11" t="s">
        <v>827</v>
      </c>
      <c r="N174" s="11" t="s">
        <v>150</v>
      </c>
      <c r="O174" s="11" t="s">
        <v>828</v>
      </c>
      <c r="P174" s="10">
        <v>0</v>
      </c>
      <c r="Q174" s="313"/>
      <c r="R174" s="309"/>
      <c r="S174" s="285"/>
      <c r="T174" s="297"/>
      <c r="U174" s="297"/>
      <c r="V174" s="297"/>
      <c r="W174" s="297"/>
      <c r="X174" s="297"/>
      <c r="Y174" s="326"/>
      <c r="Z174" s="326"/>
      <c r="AA174" s="318"/>
    </row>
    <row r="175" spans="1:27" x14ac:dyDescent="0.3">
      <c r="A175" s="342"/>
      <c r="B175" s="145"/>
      <c r="C175" s="11" t="s">
        <v>782</v>
      </c>
      <c r="D175" s="11" t="s">
        <v>16</v>
      </c>
      <c r="E175" s="11" t="s">
        <v>38</v>
      </c>
      <c r="F175" s="11" t="s">
        <v>39</v>
      </c>
      <c r="G175" s="297"/>
      <c r="H175" s="12">
        <v>41191.574999999997</v>
      </c>
      <c r="I175" s="11" t="s">
        <v>829</v>
      </c>
      <c r="J175" s="11"/>
      <c r="K175" s="11" t="s">
        <v>38</v>
      </c>
      <c r="L175" s="12">
        <v>41191.574999999997</v>
      </c>
      <c r="M175" s="11" t="s">
        <v>830</v>
      </c>
      <c r="N175" s="11" t="s">
        <v>150</v>
      </c>
      <c r="O175" s="11" t="s">
        <v>831</v>
      </c>
      <c r="P175" s="10">
        <v>0</v>
      </c>
      <c r="Q175" s="313"/>
      <c r="R175" s="309"/>
      <c r="S175" s="285"/>
      <c r="T175" s="297"/>
      <c r="U175" s="297"/>
      <c r="V175" s="297"/>
      <c r="W175" s="297"/>
      <c r="X175" s="297"/>
      <c r="Y175" s="326"/>
      <c r="Z175" s="326"/>
      <c r="AA175" s="318"/>
    </row>
    <row r="176" spans="1:27" x14ac:dyDescent="0.3">
      <c r="A176" s="342"/>
      <c r="B176" s="145"/>
      <c r="C176" s="11" t="s">
        <v>782</v>
      </c>
      <c r="D176" s="11" t="s">
        <v>16</v>
      </c>
      <c r="E176" s="11" t="s">
        <v>38</v>
      </c>
      <c r="F176" s="11" t="s">
        <v>39</v>
      </c>
      <c r="G176" s="297"/>
      <c r="H176" s="12">
        <v>41191.574999999997</v>
      </c>
      <c r="I176" s="11" t="s">
        <v>832</v>
      </c>
      <c r="J176" s="11"/>
      <c r="K176" s="11" t="s">
        <v>38</v>
      </c>
      <c r="L176" s="12">
        <v>41191.574999999997</v>
      </c>
      <c r="M176" s="11" t="s">
        <v>833</v>
      </c>
      <c r="N176" s="11" t="s">
        <v>150</v>
      </c>
      <c r="O176" s="11" t="s">
        <v>834</v>
      </c>
      <c r="P176" s="10">
        <v>0</v>
      </c>
      <c r="Q176" s="313"/>
      <c r="R176" s="309"/>
      <c r="S176" s="285"/>
      <c r="T176" s="297"/>
      <c r="U176" s="297"/>
      <c r="V176" s="297"/>
      <c r="W176" s="297"/>
      <c r="X176" s="297"/>
      <c r="Y176" s="326"/>
      <c r="Z176" s="326"/>
      <c r="AA176" s="318"/>
    </row>
    <row r="177" spans="1:27" x14ac:dyDescent="0.3">
      <c r="A177" s="342"/>
      <c r="B177" s="145"/>
      <c r="C177" s="11" t="s">
        <v>782</v>
      </c>
      <c r="D177" s="11" t="s">
        <v>16</v>
      </c>
      <c r="E177" s="11" t="s">
        <v>38</v>
      </c>
      <c r="F177" s="11" t="s">
        <v>39</v>
      </c>
      <c r="G177" s="297"/>
      <c r="H177" s="12">
        <v>41191.574999999997</v>
      </c>
      <c r="I177" s="11" t="s">
        <v>835</v>
      </c>
      <c r="J177" s="11"/>
      <c r="K177" s="11" t="s">
        <v>38</v>
      </c>
      <c r="L177" s="12">
        <v>41191.574999999997</v>
      </c>
      <c r="M177" s="11" t="s">
        <v>836</v>
      </c>
      <c r="N177" s="11" t="s">
        <v>150</v>
      </c>
      <c r="O177" s="11" t="s">
        <v>837</v>
      </c>
      <c r="P177" s="10">
        <v>0</v>
      </c>
      <c r="Q177" s="313"/>
      <c r="R177" s="309"/>
      <c r="S177" s="285"/>
      <c r="T177" s="297"/>
      <c r="U177" s="297"/>
      <c r="V177" s="297"/>
      <c r="W177" s="297"/>
      <c r="X177" s="297"/>
      <c r="Y177" s="326"/>
      <c r="Z177" s="326"/>
      <c r="AA177" s="318"/>
    </row>
    <row r="178" spans="1:27" x14ac:dyDescent="0.3">
      <c r="A178" s="342"/>
      <c r="B178" s="145"/>
      <c r="C178" s="11" t="s">
        <v>782</v>
      </c>
      <c r="D178" s="11" t="s">
        <v>16</v>
      </c>
      <c r="E178" s="11" t="s">
        <v>38</v>
      </c>
      <c r="F178" s="11" t="s">
        <v>39</v>
      </c>
      <c r="G178" s="297"/>
      <c r="H178" s="12">
        <v>41191.574999999997</v>
      </c>
      <c r="I178" s="11" t="s">
        <v>838</v>
      </c>
      <c r="J178" s="11"/>
      <c r="K178" s="11" t="s">
        <v>38</v>
      </c>
      <c r="L178" s="12">
        <v>41191.574999999997</v>
      </c>
      <c r="M178" s="11" t="s">
        <v>839</v>
      </c>
      <c r="N178" s="11" t="s">
        <v>150</v>
      </c>
      <c r="O178" s="11" t="s">
        <v>840</v>
      </c>
      <c r="P178" s="10">
        <v>0</v>
      </c>
      <c r="Q178" s="313"/>
      <c r="R178" s="309"/>
      <c r="S178" s="285"/>
      <c r="T178" s="297"/>
      <c r="U178" s="297"/>
      <c r="V178" s="297"/>
      <c r="W178" s="297"/>
      <c r="X178" s="297"/>
      <c r="Y178" s="326"/>
      <c r="Z178" s="326"/>
      <c r="AA178" s="318"/>
    </row>
    <row r="179" spans="1:27" x14ac:dyDescent="0.3">
      <c r="A179" s="342"/>
      <c r="B179" s="145"/>
      <c r="C179" s="11" t="s">
        <v>782</v>
      </c>
      <c r="D179" s="11" t="s">
        <v>16</v>
      </c>
      <c r="E179" s="11" t="s">
        <v>38</v>
      </c>
      <c r="F179" s="11" t="s">
        <v>39</v>
      </c>
      <c r="G179" s="297"/>
      <c r="H179" s="12">
        <v>41191.574999999997</v>
      </c>
      <c r="I179" s="11" t="s">
        <v>841</v>
      </c>
      <c r="J179" s="11"/>
      <c r="K179" s="11" t="s">
        <v>38</v>
      </c>
      <c r="L179" s="12">
        <v>41191.574999999997</v>
      </c>
      <c r="M179" s="11" t="s">
        <v>842</v>
      </c>
      <c r="N179" s="11" t="s">
        <v>150</v>
      </c>
      <c r="O179" s="11" t="s">
        <v>843</v>
      </c>
      <c r="P179" s="10">
        <v>0</v>
      </c>
      <c r="Q179" s="313"/>
      <c r="R179" s="309"/>
      <c r="S179" s="285"/>
      <c r="T179" s="297"/>
      <c r="U179" s="297"/>
      <c r="V179" s="297"/>
      <c r="W179" s="297"/>
      <c r="X179" s="297"/>
      <c r="Y179" s="326"/>
      <c r="Z179" s="326"/>
      <c r="AA179" s="318"/>
    </row>
    <row r="180" spans="1:27" ht="15" thickBot="1" x14ac:dyDescent="0.35">
      <c r="A180" s="352"/>
      <c r="B180" s="149"/>
      <c r="C180" s="29" t="s">
        <v>782</v>
      </c>
      <c r="D180" s="29" t="s">
        <v>16</v>
      </c>
      <c r="E180" s="29" t="s">
        <v>38</v>
      </c>
      <c r="F180" s="29" t="s">
        <v>39</v>
      </c>
      <c r="G180" s="324"/>
      <c r="H180" s="30">
        <v>41191.574999999997</v>
      </c>
      <c r="I180" s="29" t="s">
        <v>844</v>
      </c>
      <c r="J180" s="29"/>
      <c r="K180" s="29" t="s">
        <v>38</v>
      </c>
      <c r="L180" s="30">
        <v>41191.574999999997</v>
      </c>
      <c r="M180" s="29" t="s">
        <v>845</v>
      </c>
      <c r="N180" s="29" t="s">
        <v>150</v>
      </c>
      <c r="O180" s="29" t="s">
        <v>846</v>
      </c>
      <c r="P180" s="31">
        <v>0</v>
      </c>
      <c r="Q180" s="319"/>
      <c r="R180" s="310"/>
      <c r="S180" s="286"/>
      <c r="T180" s="298"/>
      <c r="U180" s="298"/>
      <c r="V180" s="298"/>
      <c r="W180" s="298"/>
      <c r="X180" s="298"/>
      <c r="Y180" s="327"/>
      <c r="Z180" s="327"/>
      <c r="AA180" s="317"/>
    </row>
    <row r="181" spans="1:27" x14ac:dyDescent="0.3">
      <c r="A181" s="349">
        <v>48</v>
      </c>
      <c r="B181" s="145"/>
      <c r="C181" s="15" t="s">
        <v>421</v>
      </c>
      <c r="D181" s="15" t="s">
        <v>16</v>
      </c>
      <c r="E181" s="15" t="s">
        <v>28</v>
      </c>
      <c r="F181" s="15" t="s">
        <v>207</v>
      </c>
      <c r="G181" s="297" t="s">
        <v>422</v>
      </c>
      <c r="H181" s="18">
        <v>41192.463888888888</v>
      </c>
      <c r="I181" s="15" t="s">
        <v>423</v>
      </c>
      <c r="J181" s="15"/>
      <c r="K181" s="15" t="s">
        <v>29</v>
      </c>
      <c r="L181" s="18">
        <v>41192.463888888888</v>
      </c>
      <c r="M181" s="15" t="s">
        <v>424</v>
      </c>
      <c r="N181" s="15" t="s">
        <v>165</v>
      </c>
      <c r="O181" s="15" t="s">
        <v>425</v>
      </c>
      <c r="P181" s="19">
        <v>0</v>
      </c>
      <c r="Q181" s="312">
        <f>SUM(P181:P183)</f>
        <v>0</v>
      </c>
      <c r="R181" s="308">
        <v>0</v>
      </c>
      <c r="S181" s="284" t="str">
        <f>IF(R181&gt;=105,"Yes","No")</f>
        <v>No</v>
      </c>
      <c r="T181" s="296"/>
      <c r="U181" s="296"/>
      <c r="V181" s="296"/>
      <c r="W181" s="296"/>
      <c r="X181" s="296"/>
      <c r="Y181" s="325"/>
      <c r="Z181" s="325"/>
      <c r="AA181" s="316"/>
    </row>
    <row r="182" spans="1:27" x14ac:dyDescent="0.3">
      <c r="A182" s="342"/>
      <c r="B182" s="145"/>
      <c r="C182" s="11" t="s">
        <v>421</v>
      </c>
      <c r="D182" s="11" t="s">
        <v>16</v>
      </c>
      <c r="E182" s="11" t="s">
        <v>28</v>
      </c>
      <c r="F182" s="11" t="s">
        <v>207</v>
      </c>
      <c r="G182" s="297"/>
      <c r="H182" s="12">
        <v>41192.463888888888</v>
      </c>
      <c r="I182" s="11" t="s">
        <v>426</v>
      </c>
      <c r="J182" s="11"/>
      <c r="K182" s="11" t="s">
        <v>29</v>
      </c>
      <c r="L182" s="12">
        <v>41192.463888888888</v>
      </c>
      <c r="M182" s="11" t="s">
        <v>427</v>
      </c>
      <c r="N182" s="11" t="s">
        <v>165</v>
      </c>
      <c r="O182" s="11" t="s">
        <v>428</v>
      </c>
      <c r="P182" s="10">
        <v>0</v>
      </c>
      <c r="Q182" s="313"/>
      <c r="R182" s="309"/>
      <c r="S182" s="285"/>
      <c r="T182" s="297"/>
      <c r="U182" s="297"/>
      <c r="V182" s="297"/>
      <c r="W182" s="297"/>
      <c r="X182" s="297"/>
      <c r="Y182" s="326"/>
      <c r="Z182" s="326"/>
      <c r="AA182" s="318"/>
    </row>
    <row r="183" spans="1:27" x14ac:dyDescent="0.3">
      <c r="A183" s="341"/>
      <c r="B183" s="56"/>
      <c r="C183" s="17" t="s">
        <v>421</v>
      </c>
      <c r="D183" s="17" t="s">
        <v>16</v>
      </c>
      <c r="E183" s="17" t="s">
        <v>28</v>
      </c>
      <c r="F183" s="17" t="s">
        <v>207</v>
      </c>
      <c r="G183" s="298"/>
      <c r="H183" s="20">
        <v>41192.463888888888</v>
      </c>
      <c r="I183" s="17" t="s">
        <v>429</v>
      </c>
      <c r="J183" s="17"/>
      <c r="K183" s="17" t="s">
        <v>29</v>
      </c>
      <c r="L183" s="20">
        <v>41198.405555555553</v>
      </c>
      <c r="M183" s="17" t="s">
        <v>430</v>
      </c>
      <c r="N183" s="17" t="s">
        <v>184</v>
      </c>
      <c r="O183" s="17" t="s">
        <v>431</v>
      </c>
      <c r="P183" s="21">
        <v>0</v>
      </c>
      <c r="Q183" s="319"/>
      <c r="R183" s="310"/>
      <c r="S183" s="286"/>
      <c r="T183" s="298"/>
      <c r="U183" s="298"/>
      <c r="V183" s="298"/>
      <c r="W183" s="298"/>
      <c r="X183" s="298"/>
      <c r="Y183" s="327"/>
      <c r="Z183" s="327"/>
      <c r="AA183" s="317"/>
    </row>
    <row r="184" spans="1:27" x14ac:dyDescent="0.3">
      <c r="A184" s="340">
        <v>49</v>
      </c>
      <c r="B184" s="145"/>
      <c r="C184" s="15" t="s">
        <v>421</v>
      </c>
      <c r="D184" s="15" t="s">
        <v>16</v>
      </c>
      <c r="E184" s="15" t="s">
        <v>21</v>
      </c>
      <c r="F184" s="15" t="s">
        <v>19</v>
      </c>
      <c r="G184" s="297" t="s">
        <v>432</v>
      </c>
      <c r="H184" s="18">
        <v>41192.463888888888</v>
      </c>
      <c r="I184" s="15" t="s">
        <v>423</v>
      </c>
      <c r="J184" s="15"/>
      <c r="K184" s="15" t="s">
        <v>29</v>
      </c>
      <c r="L184" s="18">
        <v>41192.463888888888</v>
      </c>
      <c r="M184" s="15" t="s">
        <v>433</v>
      </c>
      <c r="N184" s="15" t="s">
        <v>165</v>
      </c>
      <c r="O184" s="15" t="s">
        <v>425</v>
      </c>
      <c r="P184" s="19">
        <v>0</v>
      </c>
      <c r="Q184" s="312">
        <f>SUM(P184:P186)</f>
        <v>0</v>
      </c>
      <c r="R184" s="308">
        <v>0</v>
      </c>
      <c r="S184" s="284" t="str">
        <f>IF(R184&gt;=105,"Yes","No")</f>
        <v>No</v>
      </c>
      <c r="T184" s="296"/>
      <c r="U184" s="296"/>
      <c r="V184" s="296"/>
      <c r="W184" s="296"/>
      <c r="X184" s="296"/>
      <c r="Y184" s="325"/>
      <c r="Z184" s="325"/>
      <c r="AA184" s="316"/>
    </row>
    <row r="185" spans="1:27" x14ac:dyDescent="0.3">
      <c r="A185" s="342"/>
      <c r="B185" s="145"/>
      <c r="C185" s="11" t="s">
        <v>421</v>
      </c>
      <c r="D185" s="11" t="s">
        <v>16</v>
      </c>
      <c r="E185" s="11" t="s">
        <v>21</v>
      </c>
      <c r="F185" s="11" t="s">
        <v>19</v>
      </c>
      <c r="G185" s="297"/>
      <c r="H185" s="12">
        <v>41192.463888888888</v>
      </c>
      <c r="I185" s="11" t="s">
        <v>426</v>
      </c>
      <c r="J185" s="11"/>
      <c r="K185" s="11" t="s">
        <v>29</v>
      </c>
      <c r="L185" s="12">
        <v>41192.463888888888</v>
      </c>
      <c r="M185" s="11" t="s">
        <v>434</v>
      </c>
      <c r="N185" s="11" t="s">
        <v>165</v>
      </c>
      <c r="O185" s="11" t="s">
        <v>428</v>
      </c>
      <c r="P185" s="10">
        <v>0</v>
      </c>
      <c r="Q185" s="313"/>
      <c r="R185" s="309"/>
      <c r="S185" s="285"/>
      <c r="T185" s="297"/>
      <c r="U185" s="297"/>
      <c r="V185" s="297"/>
      <c r="W185" s="297"/>
      <c r="X185" s="297"/>
      <c r="Y185" s="326"/>
      <c r="Z185" s="326"/>
      <c r="AA185" s="318"/>
    </row>
    <row r="186" spans="1:27" x14ac:dyDescent="0.3">
      <c r="A186" s="341"/>
      <c r="B186" s="56"/>
      <c r="C186" s="17" t="s">
        <v>421</v>
      </c>
      <c r="D186" s="17" t="s">
        <v>16</v>
      </c>
      <c r="E186" s="17" t="s">
        <v>21</v>
      </c>
      <c r="F186" s="17" t="s">
        <v>19</v>
      </c>
      <c r="G186" s="298"/>
      <c r="H186" s="20">
        <v>41192.463888888888</v>
      </c>
      <c r="I186" s="17" t="s">
        <v>429</v>
      </c>
      <c r="J186" s="17"/>
      <c r="K186" s="17" t="s">
        <v>29</v>
      </c>
      <c r="L186" s="20">
        <v>41198.405555555553</v>
      </c>
      <c r="M186" s="17" t="s">
        <v>435</v>
      </c>
      <c r="N186" s="17" t="s">
        <v>184</v>
      </c>
      <c r="O186" s="17" t="s">
        <v>431</v>
      </c>
      <c r="P186" s="21">
        <v>0</v>
      </c>
      <c r="Q186" s="319"/>
      <c r="R186" s="310"/>
      <c r="S186" s="286"/>
      <c r="T186" s="298"/>
      <c r="U186" s="298"/>
      <c r="V186" s="298"/>
      <c r="W186" s="298"/>
      <c r="X186" s="298"/>
      <c r="Y186" s="327"/>
      <c r="Z186" s="327"/>
      <c r="AA186" s="317"/>
    </row>
    <row r="187" spans="1:27" x14ac:dyDescent="0.3">
      <c r="A187" s="340">
        <v>50</v>
      </c>
      <c r="B187" s="145"/>
      <c r="C187" s="15" t="s">
        <v>421</v>
      </c>
      <c r="D187" s="15" t="s">
        <v>17</v>
      </c>
      <c r="E187" s="15" t="s">
        <v>28</v>
      </c>
      <c r="F187" s="15" t="s">
        <v>207</v>
      </c>
      <c r="G187" s="297" t="s">
        <v>436</v>
      </c>
      <c r="H187" s="18">
        <v>41191.419444444444</v>
      </c>
      <c r="I187" s="15" t="s">
        <v>437</v>
      </c>
      <c r="J187" s="15"/>
      <c r="K187" s="15" t="s">
        <v>29</v>
      </c>
      <c r="L187" s="18">
        <v>41191.419444444444</v>
      </c>
      <c r="M187" s="15" t="s">
        <v>438</v>
      </c>
      <c r="N187" s="15" t="s">
        <v>150</v>
      </c>
      <c r="O187" s="15" t="s">
        <v>439</v>
      </c>
      <c r="P187" s="19">
        <v>0</v>
      </c>
      <c r="Q187" s="312">
        <f>SUM(P187:P189)</f>
        <v>0</v>
      </c>
      <c r="R187" s="308">
        <v>0</v>
      </c>
      <c r="S187" s="287" t="str">
        <f>IF(R187&gt;=105,"Yes","No")</f>
        <v>No</v>
      </c>
      <c r="T187" s="296"/>
      <c r="U187" s="296"/>
      <c r="V187" s="296"/>
      <c r="W187" s="296"/>
      <c r="X187" s="296"/>
      <c r="Y187" s="325"/>
      <c r="Z187" s="325"/>
      <c r="AA187" s="316"/>
    </row>
    <row r="188" spans="1:27" x14ac:dyDescent="0.3">
      <c r="A188" s="342"/>
      <c r="B188" s="145"/>
      <c r="C188" s="11" t="s">
        <v>421</v>
      </c>
      <c r="D188" s="11" t="s">
        <v>17</v>
      </c>
      <c r="E188" s="11" t="s">
        <v>28</v>
      </c>
      <c r="F188" s="11" t="s">
        <v>207</v>
      </c>
      <c r="G188" s="297"/>
      <c r="H188" s="12">
        <v>41191.419444444444</v>
      </c>
      <c r="I188" s="11" t="s">
        <v>440</v>
      </c>
      <c r="J188" s="11"/>
      <c r="K188" s="11" t="s">
        <v>29</v>
      </c>
      <c r="L188" s="12">
        <v>41194.393055555556</v>
      </c>
      <c r="M188" s="11" t="s">
        <v>441</v>
      </c>
      <c r="N188" s="11" t="s">
        <v>170</v>
      </c>
      <c r="O188" s="11" t="s">
        <v>442</v>
      </c>
      <c r="P188" s="10">
        <v>0</v>
      </c>
      <c r="Q188" s="313"/>
      <c r="R188" s="309"/>
      <c r="S188" s="288"/>
      <c r="T188" s="297"/>
      <c r="U188" s="297"/>
      <c r="V188" s="297"/>
      <c r="W188" s="297"/>
      <c r="X188" s="297"/>
      <c r="Y188" s="326"/>
      <c r="Z188" s="326"/>
      <c r="AA188" s="318"/>
    </row>
    <row r="189" spans="1:27" x14ac:dyDescent="0.3">
      <c r="A189" s="341"/>
      <c r="B189" s="56"/>
      <c r="C189" s="17" t="s">
        <v>421</v>
      </c>
      <c r="D189" s="17" t="s">
        <v>17</v>
      </c>
      <c r="E189" s="17" t="s">
        <v>28</v>
      </c>
      <c r="F189" s="17" t="s">
        <v>207</v>
      </c>
      <c r="G189" s="298"/>
      <c r="H189" s="20">
        <v>41191.419444444444</v>
      </c>
      <c r="I189" s="17" t="s">
        <v>443</v>
      </c>
      <c r="J189" s="17"/>
      <c r="K189" s="17" t="s">
        <v>29</v>
      </c>
      <c r="L189" s="20">
        <v>41194.393055555556</v>
      </c>
      <c r="M189" s="17" t="s">
        <v>444</v>
      </c>
      <c r="N189" s="17" t="s">
        <v>170</v>
      </c>
      <c r="O189" s="17" t="s">
        <v>445</v>
      </c>
      <c r="P189" s="21">
        <v>0</v>
      </c>
      <c r="Q189" s="319"/>
      <c r="R189" s="310"/>
      <c r="S189" s="289"/>
      <c r="T189" s="298"/>
      <c r="U189" s="298"/>
      <c r="V189" s="298"/>
      <c r="W189" s="298"/>
      <c r="X189" s="298"/>
      <c r="Y189" s="327"/>
      <c r="Z189" s="327"/>
      <c r="AA189" s="317"/>
    </row>
    <row r="190" spans="1:27" x14ac:dyDescent="0.3">
      <c r="A190" s="340">
        <v>51</v>
      </c>
      <c r="B190" s="145"/>
      <c r="C190" s="15" t="s">
        <v>421</v>
      </c>
      <c r="D190" s="15" t="s">
        <v>17</v>
      </c>
      <c r="E190" s="15" t="s">
        <v>21</v>
      </c>
      <c r="F190" s="15" t="s">
        <v>19</v>
      </c>
      <c r="G190" s="297" t="s">
        <v>446</v>
      </c>
      <c r="H190" s="18">
        <v>41191.419444444444</v>
      </c>
      <c r="I190" s="15" t="s">
        <v>437</v>
      </c>
      <c r="J190" s="15"/>
      <c r="K190" s="15" t="s">
        <v>29</v>
      </c>
      <c r="L190" s="18">
        <v>41191.419444444444</v>
      </c>
      <c r="M190" s="15" t="s">
        <v>447</v>
      </c>
      <c r="N190" s="15" t="s">
        <v>150</v>
      </c>
      <c r="O190" s="15" t="s">
        <v>439</v>
      </c>
      <c r="P190" s="19">
        <v>0</v>
      </c>
      <c r="Q190" s="312">
        <f>SUM(P190:P192)</f>
        <v>0</v>
      </c>
      <c r="R190" s="308">
        <v>0</v>
      </c>
      <c r="S190" s="287" t="str">
        <f>IF(R190&gt;=105,"Yes","No")</f>
        <v>No</v>
      </c>
      <c r="T190" s="296"/>
      <c r="U190" s="296"/>
      <c r="V190" s="296"/>
      <c r="W190" s="296"/>
      <c r="X190" s="296"/>
      <c r="Y190" s="325"/>
      <c r="Z190" s="325"/>
      <c r="AA190" s="316"/>
    </row>
    <row r="191" spans="1:27" x14ac:dyDescent="0.3">
      <c r="A191" s="342"/>
      <c r="B191" s="145"/>
      <c r="C191" s="11" t="s">
        <v>421</v>
      </c>
      <c r="D191" s="11" t="s">
        <v>17</v>
      </c>
      <c r="E191" s="11" t="s">
        <v>21</v>
      </c>
      <c r="F191" s="11" t="s">
        <v>19</v>
      </c>
      <c r="G191" s="297"/>
      <c r="H191" s="12">
        <v>41191.419444444444</v>
      </c>
      <c r="I191" s="11" t="s">
        <v>440</v>
      </c>
      <c r="J191" s="11"/>
      <c r="K191" s="11" t="s">
        <v>29</v>
      </c>
      <c r="L191" s="12">
        <v>41194.393055555556</v>
      </c>
      <c r="M191" s="11" t="s">
        <v>448</v>
      </c>
      <c r="N191" s="11" t="s">
        <v>170</v>
      </c>
      <c r="O191" s="11" t="s">
        <v>442</v>
      </c>
      <c r="P191" s="10">
        <v>0</v>
      </c>
      <c r="Q191" s="313"/>
      <c r="R191" s="309"/>
      <c r="S191" s="288"/>
      <c r="T191" s="297"/>
      <c r="U191" s="297"/>
      <c r="V191" s="297"/>
      <c r="W191" s="297"/>
      <c r="X191" s="297"/>
      <c r="Y191" s="326"/>
      <c r="Z191" s="326"/>
      <c r="AA191" s="318"/>
    </row>
    <row r="192" spans="1:27" x14ac:dyDescent="0.3">
      <c r="A192" s="341"/>
      <c r="B192" s="56"/>
      <c r="C192" s="17" t="s">
        <v>421</v>
      </c>
      <c r="D192" s="17" t="s">
        <v>17</v>
      </c>
      <c r="E192" s="17" t="s">
        <v>21</v>
      </c>
      <c r="F192" s="17" t="s">
        <v>19</v>
      </c>
      <c r="G192" s="298"/>
      <c r="H192" s="20">
        <v>41191.419444444444</v>
      </c>
      <c r="I192" s="17" t="s">
        <v>443</v>
      </c>
      <c r="J192" s="17"/>
      <c r="K192" s="17" t="s">
        <v>29</v>
      </c>
      <c r="L192" s="20">
        <v>41194.393055555556</v>
      </c>
      <c r="M192" s="17" t="s">
        <v>449</v>
      </c>
      <c r="N192" s="17" t="s">
        <v>170</v>
      </c>
      <c r="O192" s="17" t="s">
        <v>445</v>
      </c>
      <c r="P192" s="21">
        <v>0</v>
      </c>
      <c r="Q192" s="319"/>
      <c r="R192" s="310"/>
      <c r="S192" s="289"/>
      <c r="T192" s="298"/>
      <c r="U192" s="298"/>
      <c r="V192" s="298"/>
      <c r="W192" s="298"/>
      <c r="X192" s="298"/>
      <c r="Y192" s="327"/>
      <c r="Z192" s="327"/>
      <c r="AA192" s="317"/>
    </row>
    <row r="193" spans="1:27" x14ac:dyDescent="0.3">
      <c r="A193" s="340">
        <v>52</v>
      </c>
      <c r="B193" s="145"/>
      <c r="C193" s="15" t="s">
        <v>421</v>
      </c>
      <c r="D193" s="15" t="s">
        <v>18</v>
      </c>
      <c r="E193" s="15" t="s">
        <v>28</v>
      </c>
      <c r="F193" s="15" t="s">
        <v>207</v>
      </c>
      <c r="G193" s="297" t="s">
        <v>450</v>
      </c>
      <c r="H193" s="18">
        <v>41191.419444444444</v>
      </c>
      <c r="I193" s="15" t="s">
        <v>451</v>
      </c>
      <c r="J193" s="15"/>
      <c r="K193" s="15" t="s">
        <v>29</v>
      </c>
      <c r="L193" s="18">
        <v>41191.419444444444</v>
      </c>
      <c r="M193" s="15" t="s">
        <v>452</v>
      </c>
      <c r="N193" s="15" t="s">
        <v>150</v>
      </c>
      <c r="O193" s="15" t="s">
        <v>453</v>
      </c>
      <c r="P193" s="19">
        <v>0</v>
      </c>
      <c r="Q193" s="312">
        <f>SUM(P193:P195)</f>
        <v>0</v>
      </c>
      <c r="R193" s="308">
        <v>0</v>
      </c>
      <c r="S193" s="287" t="str">
        <f>IF(R193&gt;=105,"Yes","No")</f>
        <v>No</v>
      </c>
      <c r="T193" s="296"/>
      <c r="U193" s="296"/>
      <c r="V193" s="296"/>
      <c r="W193" s="296"/>
      <c r="X193" s="296"/>
      <c r="Y193" s="325"/>
      <c r="Z193" s="325"/>
      <c r="AA193" s="316"/>
    </row>
    <row r="194" spans="1:27" x14ac:dyDescent="0.3">
      <c r="A194" s="342"/>
      <c r="B194" s="145"/>
      <c r="C194" s="11" t="s">
        <v>421</v>
      </c>
      <c r="D194" s="11" t="s">
        <v>18</v>
      </c>
      <c r="E194" s="11" t="s">
        <v>28</v>
      </c>
      <c r="F194" s="11" t="s">
        <v>207</v>
      </c>
      <c r="G194" s="297"/>
      <c r="H194" s="12">
        <v>41191.419444444444</v>
      </c>
      <c r="I194" s="11" t="s">
        <v>454</v>
      </c>
      <c r="J194" s="11"/>
      <c r="K194" s="11" t="s">
        <v>29</v>
      </c>
      <c r="L194" s="12">
        <v>41191.419444444444</v>
      </c>
      <c r="M194" s="11" t="s">
        <v>455</v>
      </c>
      <c r="N194" s="11" t="s">
        <v>150</v>
      </c>
      <c r="O194" s="11" t="s">
        <v>456</v>
      </c>
      <c r="P194" s="10">
        <v>0</v>
      </c>
      <c r="Q194" s="313"/>
      <c r="R194" s="309"/>
      <c r="S194" s="288"/>
      <c r="T194" s="297"/>
      <c r="U194" s="297"/>
      <c r="V194" s="297"/>
      <c r="W194" s="297"/>
      <c r="X194" s="297"/>
      <c r="Y194" s="326"/>
      <c r="Z194" s="326"/>
      <c r="AA194" s="318"/>
    </row>
    <row r="195" spans="1:27" x14ac:dyDescent="0.3">
      <c r="A195" s="341"/>
      <c r="B195" s="56"/>
      <c r="C195" s="17" t="s">
        <v>421</v>
      </c>
      <c r="D195" s="17" t="s">
        <v>18</v>
      </c>
      <c r="E195" s="17" t="s">
        <v>28</v>
      </c>
      <c r="F195" s="17" t="s">
        <v>207</v>
      </c>
      <c r="G195" s="298"/>
      <c r="H195" s="20">
        <v>41191.419444444444</v>
      </c>
      <c r="I195" s="17" t="s">
        <v>457</v>
      </c>
      <c r="J195" s="17"/>
      <c r="K195" s="17" t="s">
        <v>29</v>
      </c>
      <c r="L195" s="20">
        <v>41191.419444444444</v>
      </c>
      <c r="M195" s="17" t="s">
        <v>458</v>
      </c>
      <c r="N195" s="17" t="s">
        <v>150</v>
      </c>
      <c r="O195" s="17" t="s">
        <v>459</v>
      </c>
      <c r="P195" s="21">
        <v>0</v>
      </c>
      <c r="Q195" s="319"/>
      <c r="R195" s="310"/>
      <c r="S195" s="289"/>
      <c r="T195" s="298"/>
      <c r="U195" s="298"/>
      <c r="V195" s="298"/>
      <c r="W195" s="298"/>
      <c r="X195" s="298"/>
      <c r="Y195" s="327"/>
      <c r="Z195" s="327"/>
      <c r="AA195" s="317"/>
    </row>
    <row r="196" spans="1:27" x14ac:dyDescent="0.3">
      <c r="A196" s="340">
        <v>53</v>
      </c>
      <c r="B196" s="145"/>
      <c r="C196" s="15" t="s">
        <v>421</v>
      </c>
      <c r="D196" s="15" t="s">
        <v>18</v>
      </c>
      <c r="E196" s="15" t="s">
        <v>21</v>
      </c>
      <c r="F196" s="15" t="s">
        <v>19</v>
      </c>
      <c r="G196" s="296" t="s">
        <v>460</v>
      </c>
      <c r="H196" s="18">
        <v>41191.419444444444</v>
      </c>
      <c r="I196" s="15" t="s">
        <v>451</v>
      </c>
      <c r="J196" s="15"/>
      <c r="K196" s="15" t="s">
        <v>29</v>
      </c>
      <c r="L196" s="18">
        <v>41191.419444444444</v>
      </c>
      <c r="M196" s="15" t="s">
        <v>461</v>
      </c>
      <c r="N196" s="15" t="s">
        <v>150</v>
      </c>
      <c r="O196" s="15" t="s">
        <v>453</v>
      </c>
      <c r="P196" s="19">
        <v>0</v>
      </c>
      <c r="Q196" s="312">
        <f>SUM(P196:P198)</f>
        <v>0</v>
      </c>
      <c r="R196" s="308">
        <v>0</v>
      </c>
      <c r="S196" s="287" t="str">
        <f>IF(R196&gt;=320,"Yes","No")</f>
        <v>No</v>
      </c>
      <c r="T196" s="305" t="s">
        <v>858</v>
      </c>
      <c r="U196" s="296"/>
      <c r="V196" s="296"/>
      <c r="W196" s="296"/>
      <c r="X196" s="296"/>
      <c r="Y196" s="325"/>
      <c r="Z196" s="325"/>
      <c r="AA196" s="316"/>
    </row>
    <row r="197" spans="1:27" x14ac:dyDescent="0.3">
      <c r="A197" s="342"/>
      <c r="B197" s="145"/>
      <c r="C197" s="11" t="s">
        <v>421</v>
      </c>
      <c r="D197" s="11" t="s">
        <v>18</v>
      </c>
      <c r="E197" s="11" t="s">
        <v>21</v>
      </c>
      <c r="F197" s="11" t="s">
        <v>19</v>
      </c>
      <c r="G197" s="297"/>
      <c r="H197" s="12">
        <v>41191.419444444444</v>
      </c>
      <c r="I197" s="11" t="s">
        <v>454</v>
      </c>
      <c r="J197" s="11"/>
      <c r="K197" s="11" t="s">
        <v>29</v>
      </c>
      <c r="L197" s="12">
        <v>41191.419444444444</v>
      </c>
      <c r="M197" s="11" t="s">
        <v>462</v>
      </c>
      <c r="N197" s="11" t="s">
        <v>150</v>
      </c>
      <c r="O197" s="11" t="s">
        <v>456</v>
      </c>
      <c r="P197" s="10">
        <v>0</v>
      </c>
      <c r="Q197" s="313"/>
      <c r="R197" s="309"/>
      <c r="S197" s="288"/>
      <c r="T197" s="306"/>
      <c r="U197" s="297"/>
      <c r="V197" s="297"/>
      <c r="W197" s="297"/>
      <c r="X197" s="297"/>
      <c r="Y197" s="326"/>
      <c r="Z197" s="326"/>
      <c r="AA197" s="318"/>
    </row>
    <row r="198" spans="1:27" x14ac:dyDescent="0.3">
      <c r="A198" s="341"/>
      <c r="B198" s="56"/>
      <c r="C198" s="17" t="s">
        <v>421</v>
      </c>
      <c r="D198" s="17" t="s">
        <v>18</v>
      </c>
      <c r="E198" s="17" t="s">
        <v>21</v>
      </c>
      <c r="F198" s="17" t="s">
        <v>19</v>
      </c>
      <c r="G198" s="298"/>
      <c r="H198" s="20">
        <v>41191.419444444444</v>
      </c>
      <c r="I198" s="17" t="s">
        <v>457</v>
      </c>
      <c r="J198" s="17"/>
      <c r="K198" s="17" t="s">
        <v>29</v>
      </c>
      <c r="L198" s="20">
        <v>41191.419444444444</v>
      </c>
      <c r="M198" s="17" t="s">
        <v>463</v>
      </c>
      <c r="N198" s="17" t="s">
        <v>150</v>
      </c>
      <c r="O198" s="17" t="s">
        <v>459</v>
      </c>
      <c r="P198" s="21">
        <v>0</v>
      </c>
      <c r="Q198" s="319"/>
      <c r="R198" s="310"/>
      <c r="S198" s="289"/>
      <c r="T198" s="307"/>
      <c r="U198" s="298"/>
      <c r="V198" s="298"/>
      <c r="W198" s="298"/>
      <c r="X198" s="298"/>
      <c r="Y198" s="327"/>
      <c r="Z198" s="327"/>
      <c r="AA198" s="317"/>
    </row>
    <row r="199" spans="1:27" x14ac:dyDescent="0.3">
      <c r="A199" s="340">
        <v>54</v>
      </c>
      <c r="B199" s="145"/>
      <c r="C199" s="15" t="s">
        <v>421</v>
      </c>
      <c r="D199" s="15" t="s">
        <v>97</v>
      </c>
      <c r="E199" s="15" t="s">
        <v>28</v>
      </c>
      <c r="F199" s="15" t="s">
        <v>207</v>
      </c>
      <c r="G199" s="296" t="s">
        <v>464</v>
      </c>
      <c r="H199" s="18">
        <v>41191.419444444444</v>
      </c>
      <c r="I199" s="15" t="s">
        <v>465</v>
      </c>
      <c r="J199" s="15"/>
      <c r="K199" s="15" t="s">
        <v>29</v>
      </c>
      <c r="L199" s="18">
        <v>41191.419444444444</v>
      </c>
      <c r="M199" s="15" t="s">
        <v>466</v>
      </c>
      <c r="N199" s="15" t="s">
        <v>150</v>
      </c>
      <c r="O199" s="15" t="s">
        <v>467</v>
      </c>
      <c r="P199" s="19">
        <v>0</v>
      </c>
      <c r="Q199" s="312">
        <f>SUM(P199:P201)</f>
        <v>0</v>
      </c>
      <c r="R199" s="308">
        <v>0</v>
      </c>
      <c r="S199" s="287" t="str">
        <f>IF(R199&gt;=105,"Yes","No")</f>
        <v>No</v>
      </c>
      <c r="T199" s="296"/>
      <c r="U199" s="296"/>
      <c r="V199" s="296"/>
      <c r="W199" s="296"/>
      <c r="X199" s="296"/>
      <c r="Y199" s="325"/>
      <c r="Z199" s="325"/>
      <c r="AA199" s="316"/>
    </row>
    <row r="200" spans="1:27" x14ac:dyDescent="0.3">
      <c r="A200" s="342"/>
      <c r="B200" s="145"/>
      <c r="C200" s="11" t="s">
        <v>421</v>
      </c>
      <c r="D200" s="11" t="s">
        <v>97</v>
      </c>
      <c r="E200" s="11" t="s">
        <v>28</v>
      </c>
      <c r="F200" s="11" t="s">
        <v>207</v>
      </c>
      <c r="G200" s="297"/>
      <c r="H200" s="12">
        <v>41191.419444444444</v>
      </c>
      <c r="I200" s="11" t="s">
        <v>468</v>
      </c>
      <c r="J200" s="11"/>
      <c r="K200" s="11" t="s">
        <v>29</v>
      </c>
      <c r="L200" s="12">
        <v>41192.463888888888</v>
      </c>
      <c r="M200" s="11" t="s">
        <v>469</v>
      </c>
      <c r="N200" s="11" t="s">
        <v>165</v>
      </c>
      <c r="O200" s="11" t="s">
        <v>470</v>
      </c>
      <c r="P200" s="10">
        <v>0</v>
      </c>
      <c r="Q200" s="313"/>
      <c r="R200" s="309"/>
      <c r="S200" s="288"/>
      <c r="T200" s="297"/>
      <c r="U200" s="297"/>
      <c r="V200" s="297"/>
      <c r="W200" s="297"/>
      <c r="X200" s="297"/>
      <c r="Y200" s="326"/>
      <c r="Z200" s="326"/>
      <c r="AA200" s="318"/>
    </row>
    <row r="201" spans="1:27" x14ac:dyDescent="0.3">
      <c r="A201" s="341"/>
      <c r="B201" s="56"/>
      <c r="C201" s="17" t="s">
        <v>421</v>
      </c>
      <c r="D201" s="17" t="s">
        <v>97</v>
      </c>
      <c r="E201" s="17" t="s">
        <v>28</v>
      </c>
      <c r="F201" s="17" t="s">
        <v>207</v>
      </c>
      <c r="G201" s="298"/>
      <c r="H201" s="20">
        <v>41191.419444444444</v>
      </c>
      <c r="I201" s="17" t="s">
        <v>471</v>
      </c>
      <c r="J201" s="17"/>
      <c r="K201" s="17" t="s">
        <v>29</v>
      </c>
      <c r="L201" s="20">
        <v>41193.407638888886</v>
      </c>
      <c r="M201" s="17" t="s">
        <v>472</v>
      </c>
      <c r="N201" s="17" t="s">
        <v>473</v>
      </c>
      <c r="O201" s="17" t="s">
        <v>474</v>
      </c>
      <c r="P201" s="21">
        <v>0</v>
      </c>
      <c r="Q201" s="319"/>
      <c r="R201" s="310"/>
      <c r="S201" s="289"/>
      <c r="T201" s="298"/>
      <c r="U201" s="298"/>
      <c r="V201" s="298"/>
      <c r="W201" s="298"/>
      <c r="X201" s="298"/>
      <c r="Y201" s="327"/>
      <c r="Z201" s="327"/>
      <c r="AA201" s="317"/>
    </row>
    <row r="202" spans="1:27" x14ac:dyDescent="0.3">
      <c r="A202" s="340">
        <v>55</v>
      </c>
      <c r="B202" s="145"/>
      <c r="C202" s="15" t="s">
        <v>421</v>
      </c>
      <c r="D202" s="15" t="s">
        <v>97</v>
      </c>
      <c r="E202" s="15" t="s">
        <v>21</v>
      </c>
      <c r="F202" s="15" t="s">
        <v>19</v>
      </c>
      <c r="G202" s="296" t="s">
        <v>475</v>
      </c>
      <c r="H202" s="18">
        <v>41191.419444444444</v>
      </c>
      <c r="I202" s="15" t="s">
        <v>465</v>
      </c>
      <c r="J202" s="15"/>
      <c r="K202" s="15" t="s">
        <v>29</v>
      </c>
      <c r="L202" s="18">
        <v>41191.419444444444</v>
      </c>
      <c r="M202" s="15" t="s">
        <v>476</v>
      </c>
      <c r="N202" s="15" t="s">
        <v>150</v>
      </c>
      <c r="O202" s="15" t="s">
        <v>467</v>
      </c>
      <c r="P202" s="19">
        <v>0</v>
      </c>
      <c r="Q202" s="312">
        <f>SUM(P202:P204)</f>
        <v>0</v>
      </c>
      <c r="R202" s="308">
        <v>0</v>
      </c>
      <c r="S202" s="287" t="str">
        <f>IF(R202&gt;=105,"Yes","No")</f>
        <v>No</v>
      </c>
      <c r="T202" s="296"/>
      <c r="U202" s="296"/>
      <c r="V202" s="296"/>
      <c r="W202" s="296"/>
      <c r="X202" s="296"/>
      <c r="Y202" s="325"/>
      <c r="Z202" s="325"/>
      <c r="AA202" s="316"/>
    </row>
    <row r="203" spans="1:27" x14ac:dyDescent="0.3">
      <c r="A203" s="342"/>
      <c r="B203" s="145"/>
      <c r="C203" s="11" t="s">
        <v>421</v>
      </c>
      <c r="D203" s="11" t="s">
        <v>97</v>
      </c>
      <c r="E203" s="11" t="s">
        <v>21</v>
      </c>
      <c r="F203" s="11" t="s">
        <v>19</v>
      </c>
      <c r="G203" s="297"/>
      <c r="H203" s="12">
        <v>41191.419444444444</v>
      </c>
      <c r="I203" s="11" t="s">
        <v>468</v>
      </c>
      <c r="J203" s="11"/>
      <c r="K203" s="11" t="s">
        <v>29</v>
      </c>
      <c r="L203" s="12">
        <v>41192.463888888888</v>
      </c>
      <c r="M203" s="11" t="s">
        <v>477</v>
      </c>
      <c r="N203" s="11" t="s">
        <v>165</v>
      </c>
      <c r="O203" s="11" t="s">
        <v>470</v>
      </c>
      <c r="P203" s="10">
        <v>0</v>
      </c>
      <c r="Q203" s="313"/>
      <c r="R203" s="309"/>
      <c r="S203" s="288"/>
      <c r="T203" s="297"/>
      <c r="U203" s="297"/>
      <c r="V203" s="297"/>
      <c r="W203" s="297"/>
      <c r="X203" s="297"/>
      <c r="Y203" s="326"/>
      <c r="Z203" s="326"/>
      <c r="AA203" s="318"/>
    </row>
    <row r="204" spans="1:27" x14ac:dyDescent="0.3">
      <c r="A204" s="341"/>
      <c r="B204" s="56"/>
      <c r="C204" s="17" t="s">
        <v>421</v>
      </c>
      <c r="D204" s="17" t="s">
        <v>97</v>
      </c>
      <c r="E204" s="17" t="s">
        <v>21</v>
      </c>
      <c r="F204" s="17" t="s">
        <v>19</v>
      </c>
      <c r="G204" s="298"/>
      <c r="H204" s="20">
        <v>41191.419444444444</v>
      </c>
      <c r="I204" s="17" t="s">
        <v>471</v>
      </c>
      <c r="J204" s="17"/>
      <c r="K204" s="17" t="s">
        <v>29</v>
      </c>
      <c r="L204" s="20">
        <v>41193.407638888886</v>
      </c>
      <c r="M204" s="17" t="s">
        <v>478</v>
      </c>
      <c r="N204" s="17" t="s">
        <v>473</v>
      </c>
      <c r="O204" s="17" t="s">
        <v>474</v>
      </c>
      <c r="P204" s="21">
        <v>0</v>
      </c>
      <c r="Q204" s="319"/>
      <c r="R204" s="310"/>
      <c r="S204" s="289"/>
      <c r="T204" s="298"/>
      <c r="U204" s="298"/>
      <c r="V204" s="298"/>
      <c r="W204" s="298"/>
      <c r="X204" s="298"/>
      <c r="Y204" s="327"/>
      <c r="Z204" s="327"/>
      <c r="AA204" s="317"/>
    </row>
    <row r="205" spans="1:27" x14ac:dyDescent="0.3">
      <c r="A205" s="340">
        <v>56</v>
      </c>
      <c r="B205" s="145"/>
      <c r="C205" s="15" t="s">
        <v>421</v>
      </c>
      <c r="D205" s="15" t="s">
        <v>112</v>
      </c>
      <c r="E205" s="15" t="s">
        <v>28</v>
      </c>
      <c r="F205" s="15" t="s">
        <v>207</v>
      </c>
      <c r="G205" s="296" t="s">
        <v>479</v>
      </c>
      <c r="H205" s="18">
        <v>41191.419444444444</v>
      </c>
      <c r="I205" s="15" t="s">
        <v>480</v>
      </c>
      <c r="J205" s="15"/>
      <c r="K205" s="15" t="s">
        <v>29</v>
      </c>
      <c r="L205" s="18">
        <v>41191.419444444444</v>
      </c>
      <c r="M205" s="15" t="s">
        <v>481</v>
      </c>
      <c r="N205" s="15" t="s">
        <v>150</v>
      </c>
      <c r="O205" s="15" t="s">
        <v>482</v>
      </c>
      <c r="P205" s="19">
        <v>0</v>
      </c>
      <c r="Q205" s="312">
        <f>SUM(P205:P207)</f>
        <v>0</v>
      </c>
      <c r="R205" s="308">
        <v>0</v>
      </c>
      <c r="S205" s="287" t="str">
        <f>IF(R205&gt;=105,"Yes","No")</f>
        <v>No</v>
      </c>
      <c r="T205" s="296"/>
      <c r="U205" s="296"/>
      <c r="V205" s="296"/>
      <c r="W205" s="296"/>
      <c r="X205" s="296"/>
      <c r="Y205" s="325"/>
      <c r="Z205" s="325"/>
      <c r="AA205" s="316"/>
    </row>
    <row r="206" spans="1:27" x14ac:dyDescent="0.3">
      <c r="A206" s="342"/>
      <c r="B206" s="145"/>
      <c r="C206" s="11" t="s">
        <v>421</v>
      </c>
      <c r="D206" s="11" t="s">
        <v>112</v>
      </c>
      <c r="E206" s="11" t="s">
        <v>28</v>
      </c>
      <c r="F206" s="11" t="s">
        <v>207</v>
      </c>
      <c r="G206" s="297"/>
      <c r="H206" s="12">
        <v>41191.419444444444</v>
      </c>
      <c r="I206" s="11" t="s">
        <v>483</v>
      </c>
      <c r="J206" s="11"/>
      <c r="K206" s="11" t="s">
        <v>29</v>
      </c>
      <c r="L206" s="12">
        <v>41193.407638888886</v>
      </c>
      <c r="M206" s="11" t="s">
        <v>484</v>
      </c>
      <c r="N206" s="11" t="s">
        <v>473</v>
      </c>
      <c r="O206" s="11" t="s">
        <v>485</v>
      </c>
      <c r="P206" s="10">
        <v>0</v>
      </c>
      <c r="Q206" s="313"/>
      <c r="R206" s="309"/>
      <c r="S206" s="288"/>
      <c r="T206" s="297"/>
      <c r="U206" s="297"/>
      <c r="V206" s="297"/>
      <c r="W206" s="297"/>
      <c r="X206" s="297"/>
      <c r="Y206" s="326"/>
      <c r="Z206" s="326"/>
      <c r="AA206" s="318"/>
    </row>
    <row r="207" spans="1:27" x14ac:dyDescent="0.3">
      <c r="A207" s="341"/>
      <c r="B207" s="56"/>
      <c r="C207" s="17" t="s">
        <v>421</v>
      </c>
      <c r="D207" s="17" t="s">
        <v>112</v>
      </c>
      <c r="E207" s="17" t="s">
        <v>28</v>
      </c>
      <c r="F207" s="17" t="s">
        <v>207</v>
      </c>
      <c r="G207" s="298"/>
      <c r="H207" s="20">
        <v>41191.419444444444</v>
      </c>
      <c r="I207" s="17" t="s">
        <v>486</v>
      </c>
      <c r="J207" s="17"/>
      <c r="K207" s="17" t="s">
        <v>29</v>
      </c>
      <c r="L207" s="20">
        <v>41195.399305555555</v>
      </c>
      <c r="M207" s="17" t="s">
        <v>487</v>
      </c>
      <c r="N207" s="17" t="s">
        <v>223</v>
      </c>
      <c r="O207" s="17" t="s">
        <v>488</v>
      </c>
      <c r="P207" s="21">
        <v>0</v>
      </c>
      <c r="Q207" s="319"/>
      <c r="R207" s="310"/>
      <c r="S207" s="289"/>
      <c r="T207" s="298"/>
      <c r="U207" s="298"/>
      <c r="V207" s="298"/>
      <c r="W207" s="298"/>
      <c r="X207" s="298"/>
      <c r="Y207" s="327"/>
      <c r="Z207" s="327"/>
      <c r="AA207" s="317"/>
    </row>
    <row r="208" spans="1:27" x14ac:dyDescent="0.3">
      <c r="A208" s="340">
        <v>57</v>
      </c>
      <c r="B208" s="145"/>
      <c r="C208" s="15" t="s">
        <v>421</v>
      </c>
      <c r="D208" s="15" t="s">
        <v>112</v>
      </c>
      <c r="E208" s="15" t="s">
        <v>21</v>
      </c>
      <c r="F208" s="15" t="s">
        <v>19</v>
      </c>
      <c r="G208" s="296" t="s">
        <v>489</v>
      </c>
      <c r="H208" s="18">
        <v>41191.419444444444</v>
      </c>
      <c r="I208" s="15" t="s">
        <v>480</v>
      </c>
      <c r="J208" s="15"/>
      <c r="K208" s="15" t="s">
        <v>29</v>
      </c>
      <c r="L208" s="18">
        <v>41191.419444444444</v>
      </c>
      <c r="M208" s="15" t="s">
        <v>490</v>
      </c>
      <c r="N208" s="15" t="s">
        <v>150</v>
      </c>
      <c r="O208" s="15" t="s">
        <v>482</v>
      </c>
      <c r="P208" s="19">
        <v>0</v>
      </c>
      <c r="Q208" s="312">
        <f>SUM(P208:P210)</f>
        <v>0</v>
      </c>
      <c r="R208" s="308">
        <v>0</v>
      </c>
      <c r="S208" s="287" t="str">
        <f>IF(R208&gt;=260,"Yes","No")</f>
        <v>No</v>
      </c>
      <c r="T208" s="302" t="s">
        <v>855</v>
      </c>
      <c r="U208" s="296"/>
      <c r="V208" s="296"/>
      <c r="W208" s="296"/>
      <c r="X208" s="296"/>
      <c r="Y208" s="296"/>
      <c r="Z208" s="296"/>
      <c r="AA208" s="316"/>
    </row>
    <row r="209" spans="1:27" x14ac:dyDescent="0.3">
      <c r="A209" s="342"/>
      <c r="B209" s="145"/>
      <c r="C209" s="11" t="s">
        <v>421</v>
      </c>
      <c r="D209" s="11" t="s">
        <v>112</v>
      </c>
      <c r="E209" s="11" t="s">
        <v>21</v>
      </c>
      <c r="F209" s="11" t="s">
        <v>19</v>
      </c>
      <c r="G209" s="297"/>
      <c r="H209" s="12">
        <v>41191.419444444444</v>
      </c>
      <c r="I209" s="11" t="s">
        <v>483</v>
      </c>
      <c r="J209" s="11"/>
      <c r="K209" s="11" t="s">
        <v>29</v>
      </c>
      <c r="L209" s="12">
        <v>41193.407638888886</v>
      </c>
      <c r="M209" s="11" t="s">
        <v>491</v>
      </c>
      <c r="N209" s="11" t="s">
        <v>473</v>
      </c>
      <c r="O209" s="11" t="s">
        <v>485</v>
      </c>
      <c r="P209" s="10">
        <v>0</v>
      </c>
      <c r="Q209" s="313"/>
      <c r="R209" s="309"/>
      <c r="S209" s="288"/>
      <c r="T209" s="294"/>
      <c r="U209" s="297"/>
      <c r="V209" s="297"/>
      <c r="W209" s="297"/>
      <c r="X209" s="297"/>
      <c r="Y209" s="297"/>
      <c r="Z209" s="297"/>
      <c r="AA209" s="318"/>
    </row>
    <row r="210" spans="1:27" x14ac:dyDescent="0.3">
      <c r="A210" s="341"/>
      <c r="B210" s="56"/>
      <c r="C210" s="17" t="s">
        <v>421</v>
      </c>
      <c r="D210" s="17" t="s">
        <v>112</v>
      </c>
      <c r="E210" s="17" t="s">
        <v>21</v>
      </c>
      <c r="F210" s="17" t="s">
        <v>19</v>
      </c>
      <c r="G210" s="298"/>
      <c r="H210" s="20">
        <v>41191.419444444444</v>
      </c>
      <c r="I210" s="17" t="s">
        <v>486</v>
      </c>
      <c r="J210" s="17"/>
      <c r="K210" s="17" t="s">
        <v>29</v>
      </c>
      <c r="L210" s="20">
        <v>41195.399305555555</v>
      </c>
      <c r="M210" s="17" t="s">
        <v>492</v>
      </c>
      <c r="N210" s="17" t="s">
        <v>223</v>
      </c>
      <c r="O210" s="17" t="s">
        <v>488</v>
      </c>
      <c r="P210" s="21">
        <v>0</v>
      </c>
      <c r="Q210" s="319"/>
      <c r="R210" s="310"/>
      <c r="S210" s="289"/>
      <c r="T210" s="295"/>
      <c r="U210" s="298"/>
      <c r="V210" s="298"/>
      <c r="W210" s="298"/>
      <c r="X210" s="298"/>
      <c r="Y210" s="298"/>
      <c r="Z210" s="298"/>
      <c r="AA210" s="317"/>
    </row>
    <row r="211" spans="1:27" x14ac:dyDescent="0.3">
      <c r="A211" s="340">
        <v>58</v>
      </c>
      <c r="B211" s="145"/>
      <c r="C211" s="15" t="s">
        <v>421</v>
      </c>
      <c r="D211" s="15" t="s">
        <v>493</v>
      </c>
      <c r="E211" s="15" t="s">
        <v>28</v>
      </c>
      <c r="F211" s="15" t="s">
        <v>207</v>
      </c>
      <c r="G211" s="296" t="s">
        <v>494</v>
      </c>
      <c r="H211" s="18">
        <v>41191.419444444444</v>
      </c>
      <c r="I211" s="15" t="s">
        <v>495</v>
      </c>
      <c r="J211" s="15"/>
      <c r="K211" s="15" t="s">
        <v>29</v>
      </c>
      <c r="L211" s="18">
        <v>41191.419444444444</v>
      </c>
      <c r="M211" s="15" t="s">
        <v>496</v>
      </c>
      <c r="N211" s="15" t="s">
        <v>150</v>
      </c>
      <c r="O211" s="15" t="s">
        <v>497</v>
      </c>
      <c r="P211" s="19">
        <v>0</v>
      </c>
      <c r="Q211" s="312">
        <f>SUM(P211:P212)</f>
        <v>0</v>
      </c>
      <c r="R211" s="308">
        <v>0</v>
      </c>
      <c r="S211" s="284" t="str">
        <f>IF(R211&gt;=105,"Yes","No")</f>
        <v>No</v>
      </c>
      <c r="T211" s="296"/>
      <c r="U211" s="296"/>
      <c r="V211" s="296"/>
      <c r="W211" s="296"/>
      <c r="X211" s="296"/>
      <c r="Y211" s="325"/>
      <c r="Z211" s="325"/>
      <c r="AA211" s="316"/>
    </row>
    <row r="212" spans="1:27" x14ac:dyDescent="0.3">
      <c r="A212" s="341"/>
      <c r="B212" s="56"/>
      <c r="C212" s="17" t="s">
        <v>421</v>
      </c>
      <c r="D212" s="17" t="s">
        <v>493</v>
      </c>
      <c r="E212" s="17" t="s">
        <v>28</v>
      </c>
      <c r="F212" s="17" t="s">
        <v>207</v>
      </c>
      <c r="G212" s="298"/>
      <c r="H212" s="20">
        <v>41191.419444444444</v>
      </c>
      <c r="I212" s="17" t="s">
        <v>498</v>
      </c>
      <c r="J212" s="17"/>
      <c r="K212" s="17" t="s">
        <v>29</v>
      </c>
      <c r="L212" s="20">
        <v>41191.419444444444</v>
      </c>
      <c r="M212" s="17" t="s">
        <v>499</v>
      </c>
      <c r="N212" s="17" t="s">
        <v>150</v>
      </c>
      <c r="O212" s="17" t="s">
        <v>500</v>
      </c>
      <c r="P212" s="21">
        <v>0</v>
      </c>
      <c r="Q212" s="319"/>
      <c r="R212" s="310"/>
      <c r="S212" s="286"/>
      <c r="T212" s="298"/>
      <c r="U212" s="298"/>
      <c r="V212" s="298"/>
      <c r="W212" s="298"/>
      <c r="X212" s="298"/>
      <c r="Y212" s="327"/>
      <c r="Z212" s="327"/>
      <c r="AA212" s="317"/>
    </row>
    <row r="213" spans="1:27" x14ac:dyDescent="0.3">
      <c r="A213" s="340">
        <v>59</v>
      </c>
      <c r="B213" s="145"/>
      <c r="C213" s="15" t="s">
        <v>421</v>
      </c>
      <c r="D213" s="15" t="s">
        <v>493</v>
      </c>
      <c r="E213" s="15" t="s">
        <v>21</v>
      </c>
      <c r="F213" s="15" t="s">
        <v>19</v>
      </c>
      <c r="G213" s="296" t="s">
        <v>501</v>
      </c>
      <c r="H213" s="18">
        <v>41191.419444444444</v>
      </c>
      <c r="I213" s="15" t="s">
        <v>495</v>
      </c>
      <c r="J213" s="15"/>
      <c r="K213" s="15" t="s">
        <v>29</v>
      </c>
      <c r="L213" s="18">
        <v>41191.419444444444</v>
      </c>
      <c r="M213" s="15" t="s">
        <v>502</v>
      </c>
      <c r="N213" s="15" t="s">
        <v>150</v>
      </c>
      <c r="O213" s="15" t="s">
        <v>497</v>
      </c>
      <c r="P213" s="19">
        <v>0</v>
      </c>
      <c r="Q213" s="312">
        <f>SUM(P213:P214)</f>
        <v>0</v>
      </c>
      <c r="R213" s="308">
        <v>0</v>
      </c>
      <c r="S213" s="284" t="str">
        <f>IF(R213&gt;=285,"Yes","No")</f>
        <v>No</v>
      </c>
      <c r="T213" s="299"/>
      <c r="U213" s="296"/>
      <c r="V213" s="296"/>
      <c r="W213" s="296"/>
      <c r="X213" s="296"/>
      <c r="Y213" s="325"/>
      <c r="Z213" s="325"/>
      <c r="AA213" s="316"/>
    </row>
    <row r="214" spans="1:27" ht="22.5" customHeight="1" x14ac:dyDescent="0.3">
      <c r="A214" s="341"/>
      <c r="B214" s="56"/>
      <c r="C214" s="17" t="s">
        <v>421</v>
      </c>
      <c r="D214" s="17" t="s">
        <v>493</v>
      </c>
      <c r="E214" s="17" t="s">
        <v>21</v>
      </c>
      <c r="F214" s="17" t="s">
        <v>19</v>
      </c>
      <c r="G214" s="298"/>
      <c r="H214" s="20">
        <v>41191.419444444444</v>
      </c>
      <c r="I214" s="17" t="s">
        <v>498</v>
      </c>
      <c r="J214" s="17"/>
      <c r="K214" s="17" t="s">
        <v>29</v>
      </c>
      <c r="L214" s="20">
        <v>41191.419444444444</v>
      </c>
      <c r="M214" s="17" t="s">
        <v>503</v>
      </c>
      <c r="N214" s="17" t="s">
        <v>150</v>
      </c>
      <c r="O214" s="17" t="s">
        <v>500</v>
      </c>
      <c r="P214" s="21">
        <v>0</v>
      </c>
      <c r="Q214" s="319"/>
      <c r="R214" s="310"/>
      <c r="S214" s="286"/>
      <c r="T214" s="300"/>
      <c r="U214" s="298"/>
      <c r="V214" s="298"/>
      <c r="W214" s="298"/>
      <c r="X214" s="298"/>
      <c r="Y214" s="327"/>
      <c r="Z214" s="327"/>
      <c r="AA214" s="317"/>
    </row>
    <row r="215" spans="1:27" x14ac:dyDescent="0.3">
      <c r="A215" s="340">
        <v>60</v>
      </c>
      <c r="B215" s="145"/>
      <c r="C215" s="15" t="s">
        <v>421</v>
      </c>
      <c r="D215" s="15" t="s">
        <v>504</v>
      </c>
      <c r="E215" s="15" t="s">
        <v>28</v>
      </c>
      <c r="F215" s="15" t="s">
        <v>207</v>
      </c>
      <c r="G215" s="296" t="s">
        <v>505</v>
      </c>
      <c r="H215" s="18">
        <v>41191.383333333331</v>
      </c>
      <c r="I215" s="15" t="s">
        <v>506</v>
      </c>
      <c r="J215" s="15"/>
      <c r="K215" s="15" t="s">
        <v>29</v>
      </c>
      <c r="L215" s="18">
        <v>41191.383333333331</v>
      </c>
      <c r="M215" s="15" t="s">
        <v>507</v>
      </c>
      <c r="N215" s="15" t="s">
        <v>150</v>
      </c>
      <c r="O215" s="15" t="s">
        <v>508</v>
      </c>
      <c r="P215" s="19">
        <v>0</v>
      </c>
      <c r="Q215" s="312">
        <f>SUM(P215:P217)</f>
        <v>0</v>
      </c>
      <c r="R215" s="308">
        <v>0</v>
      </c>
      <c r="S215" s="287" t="str">
        <f>IF(R215&gt;=105,"Yes","No")</f>
        <v>No</v>
      </c>
      <c r="T215" s="296"/>
      <c r="U215" s="296"/>
      <c r="V215" s="296"/>
      <c r="W215" s="296"/>
      <c r="X215" s="296"/>
      <c r="Y215" s="325"/>
      <c r="Z215" s="325"/>
      <c r="AA215" s="316"/>
    </row>
    <row r="216" spans="1:27" x14ac:dyDescent="0.3">
      <c r="A216" s="342"/>
      <c r="B216" s="145"/>
      <c r="C216" s="11" t="s">
        <v>421</v>
      </c>
      <c r="D216" s="11" t="s">
        <v>504</v>
      </c>
      <c r="E216" s="11" t="s">
        <v>28</v>
      </c>
      <c r="F216" s="11" t="s">
        <v>207</v>
      </c>
      <c r="G216" s="297"/>
      <c r="H216" s="12">
        <v>41191.383333333331</v>
      </c>
      <c r="I216" s="11" t="s">
        <v>509</v>
      </c>
      <c r="J216" s="11"/>
      <c r="K216" s="11" t="s">
        <v>29</v>
      </c>
      <c r="L216" s="12">
        <v>41195.383333333331</v>
      </c>
      <c r="M216" s="11" t="s">
        <v>510</v>
      </c>
      <c r="N216" s="11" t="s">
        <v>223</v>
      </c>
      <c r="O216" s="11" t="s">
        <v>511</v>
      </c>
      <c r="P216" s="10">
        <v>0</v>
      </c>
      <c r="Q216" s="313"/>
      <c r="R216" s="309"/>
      <c r="S216" s="288"/>
      <c r="T216" s="297"/>
      <c r="U216" s="297"/>
      <c r="V216" s="297"/>
      <c r="W216" s="297"/>
      <c r="X216" s="297"/>
      <c r="Y216" s="326"/>
      <c r="Z216" s="326"/>
      <c r="AA216" s="318"/>
    </row>
    <row r="217" spans="1:27" x14ac:dyDescent="0.3">
      <c r="A217" s="341"/>
      <c r="B217" s="56"/>
      <c r="C217" s="17" t="s">
        <v>421</v>
      </c>
      <c r="D217" s="17" t="s">
        <v>504</v>
      </c>
      <c r="E217" s="17" t="s">
        <v>28</v>
      </c>
      <c r="F217" s="17" t="s">
        <v>207</v>
      </c>
      <c r="G217" s="298"/>
      <c r="H217" s="20">
        <v>41191.383333333331</v>
      </c>
      <c r="I217" s="17" t="s">
        <v>512</v>
      </c>
      <c r="J217" s="17"/>
      <c r="K217" s="17" t="s">
        <v>29</v>
      </c>
      <c r="L217" s="20">
        <v>41200.374305555553</v>
      </c>
      <c r="M217" s="17" t="s">
        <v>513</v>
      </c>
      <c r="N217" s="17" t="s">
        <v>92</v>
      </c>
      <c r="O217" s="17" t="s">
        <v>514</v>
      </c>
      <c r="P217" s="21">
        <v>0</v>
      </c>
      <c r="Q217" s="319"/>
      <c r="R217" s="310"/>
      <c r="S217" s="289"/>
      <c r="T217" s="298"/>
      <c r="U217" s="298"/>
      <c r="V217" s="298"/>
      <c r="W217" s="298"/>
      <c r="X217" s="298"/>
      <c r="Y217" s="327"/>
      <c r="Z217" s="327"/>
      <c r="AA217" s="317"/>
    </row>
    <row r="218" spans="1:27" x14ac:dyDescent="0.3">
      <c r="A218" s="340">
        <v>61</v>
      </c>
      <c r="B218" s="145"/>
      <c r="C218" s="15" t="s">
        <v>421</v>
      </c>
      <c r="D218" s="15" t="s">
        <v>504</v>
      </c>
      <c r="E218" s="15" t="s">
        <v>21</v>
      </c>
      <c r="F218" s="15" t="s">
        <v>19</v>
      </c>
      <c r="G218" s="296" t="s">
        <v>515</v>
      </c>
      <c r="H218" s="18">
        <v>41191.383333333331</v>
      </c>
      <c r="I218" s="15" t="s">
        <v>506</v>
      </c>
      <c r="J218" s="15"/>
      <c r="K218" s="15" t="s">
        <v>29</v>
      </c>
      <c r="L218" s="18">
        <v>41191.383333333331</v>
      </c>
      <c r="M218" s="15" t="s">
        <v>516</v>
      </c>
      <c r="N218" s="15" t="s">
        <v>150</v>
      </c>
      <c r="O218" s="15" t="s">
        <v>508</v>
      </c>
      <c r="P218" s="19">
        <v>0</v>
      </c>
      <c r="Q218" s="312">
        <f>SUM(P218:P220)</f>
        <v>0</v>
      </c>
      <c r="R218" s="308">
        <v>0</v>
      </c>
      <c r="S218" s="287" t="str">
        <f>IF(R218&gt;=105,"Yes","No")</f>
        <v>No</v>
      </c>
      <c r="T218" s="296"/>
      <c r="U218" s="296"/>
      <c r="V218" s="296"/>
      <c r="W218" s="296"/>
      <c r="X218" s="296"/>
      <c r="Y218" s="325"/>
      <c r="Z218" s="325"/>
      <c r="AA218" s="316"/>
    </row>
    <row r="219" spans="1:27" x14ac:dyDescent="0.3">
      <c r="A219" s="342"/>
      <c r="B219" s="145"/>
      <c r="C219" s="11" t="s">
        <v>421</v>
      </c>
      <c r="D219" s="11" t="s">
        <v>504</v>
      </c>
      <c r="E219" s="11" t="s">
        <v>21</v>
      </c>
      <c r="F219" s="11" t="s">
        <v>19</v>
      </c>
      <c r="G219" s="297"/>
      <c r="H219" s="12">
        <v>41191.383333333331</v>
      </c>
      <c r="I219" s="11" t="s">
        <v>509</v>
      </c>
      <c r="J219" s="11"/>
      <c r="K219" s="11" t="s">
        <v>29</v>
      </c>
      <c r="L219" s="12">
        <v>41195.383333333331</v>
      </c>
      <c r="M219" s="11" t="s">
        <v>517</v>
      </c>
      <c r="N219" s="11" t="s">
        <v>223</v>
      </c>
      <c r="O219" s="11" t="s">
        <v>511</v>
      </c>
      <c r="P219" s="10">
        <v>0</v>
      </c>
      <c r="Q219" s="313"/>
      <c r="R219" s="309"/>
      <c r="S219" s="288"/>
      <c r="T219" s="297"/>
      <c r="U219" s="297"/>
      <c r="V219" s="297"/>
      <c r="W219" s="297"/>
      <c r="X219" s="297"/>
      <c r="Y219" s="326"/>
      <c r="Z219" s="326"/>
      <c r="AA219" s="318"/>
    </row>
    <row r="220" spans="1:27" x14ac:dyDescent="0.3">
      <c r="A220" s="341"/>
      <c r="B220" s="56"/>
      <c r="C220" s="17" t="s">
        <v>421</v>
      </c>
      <c r="D220" s="17" t="s">
        <v>504</v>
      </c>
      <c r="E220" s="17" t="s">
        <v>21</v>
      </c>
      <c r="F220" s="17" t="s">
        <v>19</v>
      </c>
      <c r="G220" s="298"/>
      <c r="H220" s="20">
        <v>41191.383333333331</v>
      </c>
      <c r="I220" s="17" t="s">
        <v>512</v>
      </c>
      <c r="J220" s="17"/>
      <c r="K220" s="17" t="s">
        <v>29</v>
      </c>
      <c r="L220" s="20">
        <v>41200.374305555553</v>
      </c>
      <c r="M220" s="17" t="s">
        <v>518</v>
      </c>
      <c r="N220" s="17" t="s">
        <v>92</v>
      </c>
      <c r="O220" s="17" t="s">
        <v>514</v>
      </c>
      <c r="P220" s="21">
        <v>0</v>
      </c>
      <c r="Q220" s="319"/>
      <c r="R220" s="310"/>
      <c r="S220" s="289"/>
      <c r="T220" s="298"/>
      <c r="U220" s="298"/>
      <c r="V220" s="298"/>
      <c r="W220" s="298"/>
      <c r="X220" s="298"/>
      <c r="Y220" s="327"/>
      <c r="Z220" s="327"/>
      <c r="AA220" s="317"/>
    </row>
    <row r="221" spans="1:27" x14ac:dyDescent="0.3">
      <c r="A221" s="340">
        <v>62</v>
      </c>
      <c r="B221" s="145"/>
      <c r="C221" s="15" t="s">
        <v>421</v>
      </c>
      <c r="D221" s="15" t="s">
        <v>519</v>
      </c>
      <c r="E221" s="15" t="s">
        <v>28</v>
      </c>
      <c r="F221" s="15" t="s">
        <v>207</v>
      </c>
      <c r="G221" s="296" t="s">
        <v>520</v>
      </c>
      <c r="H221" s="18">
        <v>41191.478472222225</v>
      </c>
      <c r="I221" s="15" t="s">
        <v>521</v>
      </c>
      <c r="J221" s="15"/>
      <c r="K221" s="15" t="s">
        <v>29</v>
      </c>
      <c r="L221" s="18">
        <v>41191.478472222225</v>
      </c>
      <c r="M221" s="15" t="s">
        <v>522</v>
      </c>
      <c r="N221" s="15" t="s">
        <v>150</v>
      </c>
      <c r="O221" s="15" t="s">
        <v>523</v>
      </c>
      <c r="P221" s="19">
        <v>0</v>
      </c>
      <c r="Q221" s="312">
        <f>SUM(P221:P223)</f>
        <v>0</v>
      </c>
      <c r="R221" s="308">
        <v>0</v>
      </c>
      <c r="S221" s="287" t="str">
        <f>IF(R221&gt;=105,"Yes","No")</f>
        <v>No</v>
      </c>
      <c r="T221" s="296"/>
      <c r="U221" s="296"/>
      <c r="V221" s="296"/>
      <c r="W221" s="296"/>
      <c r="X221" s="296"/>
      <c r="Y221" s="325"/>
      <c r="Z221" s="325"/>
      <c r="AA221" s="316"/>
    </row>
    <row r="222" spans="1:27" x14ac:dyDescent="0.3">
      <c r="A222" s="342"/>
      <c r="B222" s="145"/>
      <c r="C222" s="11" t="s">
        <v>421</v>
      </c>
      <c r="D222" s="11" t="s">
        <v>519</v>
      </c>
      <c r="E222" s="11" t="s">
        <v>28</v>
      </c>
      <c r="F222" s="11" t="s">
        <v>207</v>
      </c>
      <c r="G222" s="297"/>
      <c r="H222" s="12">
        <v>41191.478472222225</v>
      </c>
      <c r="I222" s="11" t="s">
        <v>524</v>
      </c>
      <c r="J222" s="11"/>
      <c r="K222" s="11" t="s">
        <v>29</v>
      </c>
      <c r="L222" s="12">
        <v>41198.438888888886</v>
      </c>
      <c r="M222" s="11" t="s">
        <v>525</v>
      </c>
      <c r="N222" s="11" t="s">
        <v>184</v>
      </c>
      <c r="O222" s="11" t="s">
        <v>526</v>
      </c>
      <c r="P222" s="10">
        <v>0</v>
      </c>
      <c r="Q222" s="313"/>
      <c r="R222" s="309"/>
      <c r="S222" s="288"/>
      <c r="T222" s="297"/>
      <c r="U222" s="297"/>
      <c r="V222" s="297"/>
      <c r="W222" s="297"/>
      <c r="X222" s="297"/>
      <c r="Y222" s="326"/>
      <c r="Z222" s="326"/>
      <c r="AA222" s="318"/>
    </row>
    <row r="223" spans="1:27" x14ac:dyDescent="0.3">
      <c r="A223" s="341"/>
      <c r="B223" s="56"/>
      <c r="C223" s="17" t="s">
        <v>421</v>
      </c>
      <c r="D223" s="17" t="s">
        <v>519</v>
      </c>
      <c r="E223" s="17" t="s">
        <v>28</v>
      </c>
      <c r="F223" s="17" t="s">
        <v>207</v>
      </c>
      <c r="G223" s="298"/>
      <c r="H223" s="20">
        <v>41191.478472222225</v>
      </c>
      <c r="I223" s="17" t="s">
        <v>527</v>
      </c>
      <c r="J223" s="17"/>
      <c r="K223" s="17" t="s">
        <v>29</v>
      </c>
      <c r="L223" s="20">
        <v>41198.438888888886</v>
      </c>
      <c r="M223" s="17" t="s">
        <v>528</v>
      </c>
      <c r="N223" s="17" t="s">
        <v>184</v>
      </c>
      <c r="O223" s="17" t="s">
        <v>529</v>
      </c>
      <c r="P223" s="21">
        <v>0</v>
      </c>
      <c r="Q223" s="319"/>
      <c r="R223" s="310"/>
      <c r="S223" s="289"/>
      <c r="T223" s="298"/>
      <c r="U223" s="298"/>
      <c r="V223" s="298"/>
      <c r="W223" s="298"/>
      <c r="X223" s="298"/>
      <c r="Y223" s="327"/>
      <c r="Z223" s="327"/>
      <c r="AA223" s="317"/>
    </row>
    <row r="224" spans="1:27" x14ac:dyDescent="0.3">
      <c r="A224" s="340">
        <v>63</v>
      </c>
      <c r="B224" s="145"/>
      <c r="C224" s="15" t="s">
        <v>421</v>
      </c>
      <c r="D224" s="15" t="s">
        <v>519</v>
      </c>
      <c r="E224" s="15" t="s">
        <v>21</v>
      </c>
      <c r="F224" s="15" t="s">
        <v>19</v>
      </c>
      <c r="G224" s="296" t="s">
        <v>530</v>
      </c>
      <c r="H224" s="18">
        <v>41191.478472222225</v>
      </c>
      <c r="I224" s="15" t="s">
        <v>521</v>
      </c>
      <c r="J224" s="15"/>
      <c r="K224" s="15" t="s">
        <v>29</v>
      </c>
      <c r="L224" s="18">
        <v>41191.478472222225</v>
      </c>
      <c r="M224" s="15" t="s">
        <v>531</v>
      </c>
      <c r="N224" s="15" t="s">
        <v>150</v>
      </c>
      <c r="O224" s="15" t="s">
        <v>523</v>
      </c>
      <c r="P224" s="19">
        <v>0</v>
      </c>
      <c r="Q224" s="312">
        <f>SUM(P224:P226)</f>
        <v>0</v>
      </c>
      <c r="R224" s="308">
        <v>0</v>
      </c>
      <c r="S224" s="287" t="str">
        <f>IF(R224&gt;=105,"Yes","No")</f>
        <v>No</v>
      </c>
      <c r="T224" s="296"/>
      <c r="U224" s="296"/>
      <c r="V224" s="296"/>
      <c r="W224" s="296"/>
      <c r="X224" s="296"/>
      <c r="Y224" s="325"/>
      <c r="Z224" s="325"/>
      <c r="AA224" s="316"/>
    </row>
    <row r="225" spans="1:27" x14ac:dyDescent="0.3">
      <c r="A225" s="342"/>
      <c r="B225" s="145"/>
      <c r="C225" s="11" t="s">
        <v>421</v>
      </c>
      <c r="D225" s="11" t="s">
        <v>519</v>
      </c>
      <c r="E225" s="11" t="s">
        <v>21</v>
      </c>
      <c r="F225" s="11" t="s">
        <v>19</v>
      </c>
      <c r="G225" s="297"/>
      <c r="H225" s="12">
        <v>41191.478472222225</v>
      </c>
      <c r="I225" s="11" t="s">
        <v>524</v>
      </c>
      <c r="J225" s="11"/>
      <c r="K225" s="11" t="s">
        <v>29</v>
      </c>
      <c r="L225" s="12">
        <v>41198.438888888886</v>
      </c>
      <c r="M225" s="11" t="s">
        <v>532</v>
      </c>
      <c r="N225" s="11" t="s">
        <v>184</v>
      </c>
      <c r="O225" s="11" t="s">
        <v>526</v>
      </c>
      <c r="P225" s="10">
        <v>0</v>
      </c>
      <c r="Q225" s="313"/>
      <c r="R225" s="309"/>
      <c r="S225" s="288"/>
      <c r="T225" s="297"/>
      <c r="U225" s="297"/>
      <c r="V225" s="297"/>
      <c r="W225" s="297"/>
      <c r="X225" s="297"/>
      <c r="Y225" s="326"/>
      <c r="Z225" s="326"/>
      <c r="AA225" s="318"/>
    </row>
    <row r="226" spans="1:27" s="82" customFormat="1" ht="15" thickBot="1" x14ac:dyDescent="0.35">
      <c r="A226" s="345"/>
      <c r="B226" s="146"/>
      <c r="C226" s="83" t="s">
        <v>421</v>
      </c>
      <c r="D226" s="83" t="s">
        <v>519</v>
      </c>
      <c r="E226" s="83" t="s">
        <v>21</v>
      </c>
      <c r="F226" s="83" t="s">
        <v>19</v>
      </c>
      <c r="G226" s="304"/>
      <c r="H226" s="84">
        <v>41191.478472222225</v>
      </c>
      <c r="I226" s="83" t="s">
        <v>527</v>
      </c>
      <c r="J226" s="83"/>
      <c r="K226" s="83" t="s">
        <v>29</v>
      </c>
      <c r="L226" s="84">
        <v>41198.438888888886</v>
      </c>
      <c r="M226" s="83" t="s">
        <v>533</v>
      </c>
      <c r="N226" s="83" t="s">
        <v>184</v>
      </c>
      <c r="O226" s="83" t="s">
        <v>529</v>
      </c>
      <c r="P226" s="85">
        <v>0</v>
      </c>
      <c r="Q226" s="314"/>
      <c r="R226" s="311"/>
      <c r="S226" s="291"/>
      <c r="T226" s="304"/>
      <c r="U226" s="304"/>
      <c r="V226" s="304"/>
      <c r="W226" s="304"/>
      <c r="X226" s="304"/>
      <c r="Y226" s="330"/>
      <c r="Z226" s="330"/>
      <c r="AA226" s="323"/>
    </row>
    <row r="227" spans="1:27" x14ac:dyDescent="0.3">
      <c r="A227" s="56">
        <v>64</v>
      </c>
      <c r="B227" s="56"/>
      <c r="C227" s="38" t="s">
        <v>50</v>
      </c>
      <c r="D227" s="38" t="s">
        <v>33</v>
      </c>
      <c r="E227" s="38" t="s">
        <v>28</v>
      </c>
      <c r="F227" s="38" t="s">
        <v>62</v>
      </c>
      <c r="G227" s="22" t="s">
        <v>397</v>
      </c>
      <c r="H227" s="39">
        <v>41192.524305555555</v>
      </c>
      <c r="I227" s="38" t="s">
        <v>398</v>
      </c>
      <c r="J227" s="38"/>
      <c r="K227" s="38" t="s">
        <v>29</v>
      </c>
      <c r="L227" s="39">
        <v>41192.524305555555</v>
      </c>
      <c r="M227" s="38" t="s">
        <v>399</v>
      </c>
      <c r="N227" s="38" t="s">
        <v>165</v>
      </c>
      <c r="O227" s="38" t="s">
        <v>400</v>
      </c>
      <c r="P227" s="40">
        <v>0</v>
      </c>
      <c r="Q227" s="24">
        <f t="shared" ref="Q227:Q234" si="5">P227</f>
        <v>0</v>
      </c>
      <c r="R227" s="24">
        <v>0</v>
      </c>
      <c r="S227" s="121" t="str">
        <f>IF(R227&gt;=320,"Yes","No")</f>
        <v>No</v>
      </c>
      <c r="T227" s="101" t="s">
        <v>858</v>
      </c>
      <c r="U227" s="22"/>
      <c r="V227" s="22"/>
      <c r="W227" s="22"/>
      <c r="X227" s="22"/>
      <c r="Y227" s="68"/>
      <c r="Z227" s="68"/>
      <c r="AA227" s="62"/>
    </row>
    <row r="228" spans="1:27" x14ac:dyDescent="0.3">
      <c r="A228" s="60">
        <v>65</v>
      </c>
      <c r="B228" s="60"/>
      <c r="C228" s="33" t="s">
        <v>50</v>
      </c>
      <c r="D228" s="33" t="s">
        <v>33</v>
      </c>
      <c r="E228" s="33" t="s">
        <v>21</v>
      </c>
      <c r="F228" s="33" t="s">
        <v>19</v>
      </c>
      <c r="G228" s="34" t="s">
        <v>401</v>
      </c>
      <c r="H228" s="35">
        <v>41192.524305555555</v>
      </c>
      <c r="I228" s="33" t="s">
        <v>398</v>
      </c>
      <c r="J228" s="33"/>
      <c r="K228" s="33" t="s">
        <v>29</v>
      </c>
      <c r="L228" s="35">
        <v>41192.524305555555</v>
      </c>
      <c r="M228" s="33" t="s">
        <v>402</v>
      </c>
      <c r="N228" s="33" t="s">
        <v>165</v>
      </c>
      <c r="O228" s="33" t="s">
        <v>400</v>
      </c>
      <c r="P228" s="36">
        <v>0</v>
      </c>
      <c r="Q228" s="37">
        <f t="shared" si="5"/>
        <v>0</v>
      </c>
      <c r="R228" s="37">
        <v>0</v>
      </c>
      <c r="S228" s="122" t="str">
        <f t="shared" ref="S228:S234" si="6">IF(R228&gt;=105,"Yes","No")</f>
        <v>No</v>
      </c>
      <c r="T228" s="34"/>
      <c r="U228" s="34"/>
      <c r="V228" s="34"/>
      <c r="W228" s="34"/>
      <c r="X228" s="34"/>
      <c r="Y228" s="67"/>
      <c r="Z228" s="67"/>
      <c r="AA228" s="63"/>
    </row>
    <row r="229" spans="1:27" x14ac:dyDescent="0.3">
      <c r="A229" s="60">
        <v>66</v>
      </c>
      <c r="B229" s="60"/>
      <c r="C229" s="33" t="s">
        <v>50</v>
      </c>
      <c r="D229" s="33" t="s">
        <v>30</v>
      </c>
      <c r="E229" s="33" t="s">
        <v>28</v>
      </c>
      <c r="F229" s="33" t="s">
        <v>62</v>
      </c>
      <c r="G229" s="34" t="s">
        <v>403</v>
      </c>
      <c r="H229" s="35">
        <v>41192.524305555555</v>
      </c>
      <c r="I229" s="33" t="s">
        <v>404</v>
      </c>
      <c r="J229" s="33"/>
      <c r="K229" s="33" t="s">
        <v>29</v>
      </c>
      <c r="L229" s="35">
        <v>41192.524305555555</v>
      </c>
      <c r="M229" s="33" t="s">
        <v>405</v>
      </c>
      <c r="N229" s="33" t="s">
        <v>165</v>
      </c>
      <c r="O229" s="33" t="s">
        <v>406</v>
      </c>
      <c r="P229" s="36">
        <v>0</v>
      </c>
      <c r="Q229" s="37">
        <f t="shared" si="5"/>
        <v>0</v>
      </c>
      <c r="R229" s="37">
        <v>0</v>
      </c>
      <c r="S229" s="122" t="str">
        <f>IF(R229&gt;=260,"Yes","No")</f>
        <v>No</v>
      </c>
      <c r="T229" s="73" t="s">
        <v>855</v>
      </c>
      <c r="U229" s="34"/>
      <c r="V229" s="34"/>
      <c r="W229" s="34"/>
      <c r="X229" s="34"/>
      <c r="Y229" s="34"/>
      <c r="Z229" s="34"/>
      <c r="AA229" s="63"/>
    </row>
    <row r="230" spans="1:27" x14ac:dyDescent="0.3">
      <c r="A230" s="56">
        <v>67</v>
      </c>
      <c r="B230" s="56"/>
      <c r="C230" s="33" t="s">
        <v>50</v>
      </c>
      <c r="D230" s="33" t="s">
        <v>30</v>
      </c>
      <c r="E230" s="33" t="s">
        <v>21</v>
      </c>
      <c r="F230" s="33" t="s">
        <v>19</v>
      </c>
      <c r="G230" s="34" t="s">
        <v>407</v>
      </c>
      <c r="H230" s="35">
        <v>41192.524305555555</v>
      </c>
      <c r="I230" s="33" t="s">
        <v>404</v>
      </c>
      <c r="J230" s="33"/>
      <c r="K230" s="33" t="s">
        <v>29</v>
      </c>
      <c r="L230" s="35">
        <v>41192.524305555555</v>
      </c>
      <c r="M230" s="33" t="s">
        <v>408</v>
      </c>
      <c r="N230" s="33" t="s">
        <v>165</v>
      </c>
      <c r="O230" s="33" t="s">
        <v>406</v>
      </c>
      <c r="P230" s="36">
        <v>0</v>
      </c>
      <c r="Q230" s="37">
        <f t="shared" si="5"/>
        <v>0</v>
      </c>
      <c r="R230" s="37">
        <v>0</v>
      </c>
      <c r="S230" s="122" t="str">
        <f>IF(R230&gt;=260,"Yes","No")</f>
        <v>No</v>
      </c>
      <c r="T230" s="73" t="s">
        <v>855</v>
      </c>
      <c r="U230" s="34"/>
      <c r="V230" s="34"/>
      <c r="W230" s="34"/>
      <c r="X230" s="34"/>
      <c r="Y230" s="34"/>
      <c r="Z230" s="34"/>
      <c r="AA230" s="63"/>
    </row>
    <row r="231" spans="1:27" x14ac:dyDescent="0.3">
      <c r="A231" s="60">
        <v>68</v>
      </c>
      <c r="B231" s="60"/>
      <c r="C231" s="33" t="s">
        <v>50</v>
      </c>
      <c r="D231" s="33" t="s">
        <v>45</v>
      </c>
      <c r="E231" s="33" t="s">
        <v>28</v>
      </c>
      <c r="F231" s="33" t="s">
        <v>62</v>
      </c>
      <c r="G231" s="34" t="s">
        <v>409</v>
      </c>
      <c r="H231" s="35">
        <v>41194.431944444441</v>
      </c>
      <c r="I231" s="33" t="s">
        <v>410</v>
      </c>
      <c r="J231" s="33"/>
      <c r="K231" s="33" t="s">
        <v>29</v>
      </c>
      <c r="L231" s="35">
        <v>41194.431944444441</v>
      </c>
      <c r="M231" s="33" t="s">
        <v>411</v>
      </c>
      <c r="N231" s="33" t="s">
        <v>170</v>
      </c>
      <c r="O231" s="33" t="s">
        <v>412</v>
      </c>
      <c r="P231" s="36">
        <v>0</v>
      </c>
      <c r="Q231" s="37">
        <f t="shared" si="5"/>
        <v>0</v>
      </c>
      <c r="R231" s="37">
        <v>0</v>
      </c>
      <c r="S231" s="122" t="str">
        <f t="shared" si="6"/>
        <v>No</v>
      </c>
      <c r="T231" s="34"/>
      <c r="U231" s="34"/>
      <c r="V231" s="34"/>
      <c r="W231" s="34"/>
      <c r="X231" s="34"/>
      <c r="Y231" s="67"/>
      <c r="Z231" s="67"/>
      <c r="AA231" s="63"/>
    </row>
    <row r="232" spans="1:27" x14ac:dyDescent="0.3">
      <c r="A232" s="60">
        <v>69</v>
      </c>
      <c r="B232" s="60"/>
      <c r="C232" s="33" t="s">
        <v>50</v>
      </c>
      <c r="D232" s="33" t="s">
        <v>45</v>
      </c>
      <c r="E232" s="33" t="s">
        <v>21</v>
      </c>
      <c r="F232" s="33" t="s">
        <v>19</v>
      </c>
      <c r="G232" s="34" t="s">
        <v>413</v>
      </c>
      <c r="H232" s="35">
        <v>41194.431944444441</v>
      </c>
      <c r="I232" s="33" t="s">
        <v>410</v>
      </c>
      <c r="J232" s="33"/>
      <c r="K232" s="33" t="s">
        <v>29</v>
      </c>
      <c r="L232" s="35">
        <v>41194.431944444441</v>
      </c>
      <c r="M232" s="33" t="s">
        <v>414</v>
      </c>
      <c r="N232" s="33" t="s">
        <v>170</v>
      </c>
      <c r="O232" s="33" t="s">
        <v>412</v>
      </c>
      <c r="P232" s="36">
        <v>0</v>
      </c>
      <c r="Q232" s="37">
        <f t="shared" si="5"/>
        <v>0</v>
      </c>
      <c r="R232" s="37">
        <v>0</v>
      </c>
      <c r="S232" s="122" t="str">
        <f t="shared" si="6"/>
        <v>No</v>
      </c>
      <c r="T232" s="34"/>
      <c r="U232" s="34"/>
      <c r="V232" s="34"/>
      <c r="W232" s="34"/>
      <c r="X232" s="34"/>
      <c r="Y232" s="67"/>
      <c r="Z232" s="67"/>
      <c r="AA232" s="63"/>
    </row>
    <row r="233" spans="1:27" x14ac:dyDescent="0.3">
      <c r="A233" s="56">
        <v>70</v>
      </c>
      <c r="B233" s="56"/>
      <c r="C233" s="33" t="s">
        <v>50</v>
      </c>
      <c r="D233" s="33" t="s">
        <v>36</v>
      </c>
      <c r="E233" s="33" t="s">
        <v>28</v>
      </c>
      <c r="F233" s="33" t="s">
        <v>62</v>
      </c>
      <c r="G233" s="34" t="s">
        <v>415</v>
      </c>
      <c r="H233" s="35">
        <v>41200.367361111108</v>
      </c>
      <c r="I233" s="33" t="s">
        <v>416</v>
      </c>
      <c r="J233" s="33"/>
      <c r="K233" s="33" t="s">
        <v>29</v>
      </c>
      <c r="L233" s="35">
        <v>41200.367361111108</v>
      </c>
      <c r="M233" s="33" t="s">
        <v>417</v>
      </c>
      <c r="N233" s="33" t="s">
        <v>92</v>
      </c>
      <c r="O233" s="33" t="s">
        <v>418</v>
      </c>
      <c r="P233" s="36">
        <v>0</v>
      </c>
      <c r="Q233" s="37">
        <f t="shared" si="5"/>
        <v>0</v>
      </c>
      <c r="R233" s="37">
        <v>0</v>
      </c>
      <c r="S233" s="122" t="str">
        <f t="shared" si="6"/>
        <v>No</v>
      </c>
      <c r="T233" s="34"/>
      <c r="U233" s="34"/>
      <c r="V233" s="34"/>
      <c r="W233" s="34"/>
      <c r="X233" s="34"/>
      <c r="Y233" s="67"/>
      <c r="Z233" s="67"/>
      <c r="AA233" s="63"/>
    </row>
    <row r="234" spans="1:27" ht="15" thickBot="1" x14ac:dyDescent="0.35">
      <c r="A234" s="60">
        <v>71</v>
      </c>
      <c r="B234" s="145"/>
      <c r="C234" s="49" t="s">
        <v>50</v>
      </c>
      <c r="D234" s="49" t="s">
        <v>36</v>
      </c>
      <c r="E234" s="49" t="s">
        <v>21</v>
      </c>
      <c r="F234" s="49" t="s">
        <v>19</v>
      </c>
      <c r="G234" s="32" t="s">
        <v>419</v>
      </c>
      <c r="H234" s="50">
        <v>41200.367361111108</v>
      </c>
      <c r="I234" s="49" t="s">
        <v>416</v>
      </c>
      <c r="J234" s="49"/>
      <c r="K234" s="49" t="s">
        <v>29</v>
      </c>
      <c r="L234" s="50">
        <v>41200.367361111108</v>
      </c>
      <c r="M234" s="49" t="s">
        <v>420</v>
      </c>
      <c r="N234" s="49" t="s">
        <v>92</v>
      </c>
      <c r="O234" s="49" t="s">
        <v>418</v>
      </c>
      <c r="P234" s="51">
        <v>0</v>
      </c>
      <c r="Q234" s="52">
        <f t="shared" si="5"/>
        <v>0</v>
      </c>
      <c r="R234" s="52">
        <v>0</v>
      </c>
      <c r="S234" s="126" t="str">
        <f t="shared" si="6"/>
        <v>No</v>
      </c>
      <c r="T234" s="32"/>
      <c r="U234" s="32"/>
      <c r="V234" s="32"/>
      <c r="W234" s="32"/>
      <c r="X234" s="32"/>
      <c r="Y234" s="70"/>
      <c r="Z234" s="70"/>
      <c r="AA234" s="64"/>
    </row>
    <row r="235" spans="1:27" x14ac:dyDescent="0.3">
      <c r="A235" s="61">
        <v>72</v>
      </c>
      <c r="B235" s="61"/>
      <c r="C235" s="44" t="s">
        <v>43</v>
      </c>
      <c r="D235" s="44" t="s">
        <v>44</v>
      </c>
      <c r="E235" s="44" t="s">
        <v>28</v>
      </c>
      <c r="F235" s="44" t="s">
        <v>62</v>
      </c>
      <c r="G235" s="45" t="s">
        <v>277</v>
      </c>
      <c r="H235" s="46">
        <v>41191.538888888892</v>
      </c>
      <c r="I235" s="44" t="s">
        <v>278</v>
      </c>
      <c r="J235" s="44"/>
      <c r="K235" s="44" t="s">
        <v>28</v>
      </c>
      <c r="L235" s="46">
        <v>41191.538888888892</v>
      </c>
      <c r="M235" s="44" t="s">
        <v>279</v>
      </c>
      <c r="N235" s="44" t="s">
        <v>150</v>
      </c>
      <c r="O235" s="44" t="s">
        <v>280</v>
      </c>
      <c r="P235" s="47">
        <v>0</v>
      </c>
      <c r="Q235" s="48">
        <f t="shared" ref="Q235:Q261" si="7">P235</f>
        <v>0</v>
      </c>
      <c r="R235" s="48">
        <v>0</v>
      </c>
      <c r="S235" s="127" t="str">
        <f t="shared" ref="S235:S261" si="8">IF(R235&gt;=105,"Yes","No")</f>
        <v>No</v>
      </c>
      <c r="T235" s="45"/>
      <c r="U235" s="45"/>
      <c r="V235" s="45"/>
      <c r="W235" s="45"/>
      <c r="X235" s="45"/>
      <c r="Y235" s="71"/>
      <c r="Z235" s="71"/>
      <c r="AA235" s="66"/>
    </row>
    <row r="236" spans="1:27" x14ac:dyDescent="0.3">
      <c r="A236" s="58">
        <v>73</v>
      </c>
      <c r="B236" s="58"/>
      <c r="C236" s="33" t="s">
        <v>43</v>
      </c>
      <c r="D236" s="33" t="s">
        <v>48</v>
      </c>
      <c r="E236" s="33" t="s">
        <v>28</v>
      </c>
      <c r="F236" s="33" t="s">
        <v>62</v>
      </c>
      <c r="G236" s="34" t="s">
        <v>281</v>
      </c>
      <c r="H236" s="35">
        <v>41192.433333333334</v>
      </c>
      <c r="I236" s="33" t="s">
        <v>282</v>
      </c>
      <c r="J236" s="33"/>
      <c r="K236" s="33" t="s">
        <v>28</v>
      </c>
      <c r="L236" s="35">
        <v>41192.433333333334</v>
      </c>
      <c r="M236" s="33" t="s">
        <v>283</v>
      </c>
      <c r="N236" s="33" t="s">
        <v>165</v>
      </c>
      <c r="O236" s="33" t="s">
        <v>284</v>
      </c>
      <c r="P236" s="36">
        <v>0</v>
      </c>
      <c r="Q236" s="37">
        <f t="shared" si="7"/>
        <v>0</v>
      </c>
      <c r="R236" s="37">
        <v>0</v>
      </c>
      <c r="S236" s="122" t="str">
        <f t="shared" si="8"/>
        <v>No</v>
      </c>
      <c r="T236" s="34"/>
      <c r="U236" s="34"/>
      <c r="V236" s="34"/>
      <c r="W236" s="34"/>
      <c r="X236" s="34"/>
      <c r="Y236" s="67"/>
      <c r="Z236" s="67"/>
      <c r="AA236" s="63"/>
    </row>
    <row r="237" spans="1:27" x14ac:dyDescent="0.3">
      <c r="A237" s="58">
        <v>74</v>
      </c>
      <c r="B237" s="58"/>
      <c r="C237" s="33" t="s">
        <v>43</v>
      </c>
      <c r="D237" s="33" t="s">
        <v>290</v>
      </c>
      <c r="E237" s="33" t="s">
        <v>28</v>
      </c>
      <c r="F237" s="33" t="s">
        <v>62</v>
      </c>
      <c r="G237" s="34" t="s">
        <v>291</v>
      </c>
      <c r="H237" s="35">
        <v>41198.429166666669</v>
      </c>
      <c r="I237" s="33" t="s">
        <v>292</v>
      </c>
      <c r="J237" s="33"/>
      <c r="K237" s="33" t="s">
        <v>28</v>
      </c>
      <c r="L237" s="35">
        <v>41198.429166666669</v>
      </c>
      <c r="M237" s="33" t="s">
        <v>293</v>
      </c>
      <c r="N237" s="33" t="s">
        <v>184</v>
      </c>
      <c r="O237" s="33" t="s">
        <v>294</v>
      </c>
      <c r="P237" s="36">
        <v>0</v>
      </c>
      <c r="Q237" s="37">
        <f t="shared" si="7"/>
        <v>0</v>
      </c>
      <c r="R237" s="37">
        <v>0</v>
      </c>
      <c r="S237" s="122" t="str">
        <f>IF(R237&gt;=260,"Yes","No")</f>
        <v>No</v>
      </c>
      <c r="T237" s="73" t="s">
        <v>855</v>
      </c>
      <c r="U237" s="34"/>
      <c r="V237" s="34"/>
      <c r="W237" s="34"/>
      <c r="X237" s="34"/>
      <c r="Y237" s="34"/>
      <c r="Z237" s="34"/>
      <c r="AA237" s="63"/>
    </row>
    <row r="238" spans="1:27" x14ac:dyDescent="0.3">
      <c r="A238" s="58">
        <v>75</v>
      </c>
      <c r="B238" s="58"/>
      <c r="C238" s="33" t="s">
        <v>43</v>
      </c>
      <c r="D238" s="33" t="s">
        <v>310</v>
      </c>
      <c r="E238" s="33" t="s">
        <v>28</v>
      </c>
      <c r="F238" s="33" t="s">
        <v>62</v>
      </c>
      <c r="G238" s="34" t="s">
        <v>311</v>
      </c>
      <c r="H238" s="35">
        <v>41199.449999999997</v>
      </c>
      <c r="I238" s="33" t="s">
        <v>312</v>
      </c>
      <c r="J238" s="33"/>
      <c r="K238" s="33" t="s">
        <v>28</v>
      </c>
      <c r="L238" s="35">
        <v>41199.449999999997</v>
      </c>
      <c r="M238" s="33" t="s">
        <v>313</v>
      </c>
      <c r="N238" s="33" t="s">
        <v>78</v>
      </c>
      <c r="O238" s="33" t="s">
        <v>314</v>
      </c>
      <c r="P238" s="36">
        <v>0</v>
      </c>
      <c r="Q238" s="37">
        <f t="shared" si="7"/>
        <v>0</v>
      </c>
      <c r="R238" s="37">
        <v>0</v>
      </c>
      <c r="S238" s="122" t="str">
        <f t="shared" si="8"/>
        <v>No</v>
      </c>
      <c r="T238" s="34"/>
      <c r="U238" s="34"/>
      <c r="V238" s="34"/>
      <c r="W238" s="34"/>
      <c r="X238" s="34"/>
      <c r="Y238" s="67"/>
      <c r="Z238" s="67"/>
      <c r="AA238" s="63"/>
    </row>
    <row r="239" spans="1:27" x14ac:dyDescent="0.3">
      <c r="A239" s="58">
        <v>76</v>
      </c>
      <c r="B239" s="58"/>
      <c r="C239" s="33" t="s">
        <v>43</v>
      </c>
      <c r="D239" s="33" t="s">
        <v>315</v>
      </c>
      <c r="E239" s="33" t="s">
        <v>28</v>
      </c>
      <c r="F239" s="33" t="s">
        <v>62</v>
      </c>
      <c r="G239" s="34" t="s">
        <v>316</v>
      </c>
      <c r="H239" s="35">
        <v>41200.38958333333</v>
      </c>
      <c r="I239" s="33" t="s">
        <v>317</v>
      </c>
      <c r="J239" s="33"/>
      <c r="K239" s="33" t="s">
        <v>28</v>
      </c>
      <c r="L239" s="35">
        <v>41200.38958333333</v>
      </c>
      <c r="M239" s="33" t="s">
        <v>318</v>
      </c>
      <c r="N239" s="33" t="s">
        <v>92</v>
      </c>
      <c r="O239" s="33" t="s">
        <v>319</v>
      </c>
      <c r="P239" s="36">
        <v>0</v>
      </c>
      <c r="Q239" s="37">
        <f t="shared" si="7"/>
        <v>0</v>
      </c>
      <c r="R239" s="37">
        <v>0</v>
      </c>
      <c r="S239" s="122" t="str">
        <f t="shared" si="8"/>
        <v>No</v>
      </c>
      <c r="T239" s="34"/>
      <c r="U239" s="34"/>
      <c r="V239" s="34"/>
      <c r="W239" s="34"/>
      <c r="X239" s="34"/>
      <c r="Y239" s="67"/>
      <c r="Z239" s="67"/>
      <c r="AA239" s="63"/>
    </row>
    <row r="240" spans="1:27" s="110" customFormat="1" x14ac:dyDescent="0.3">
      <c r="A240" s="102">
        <v>77</v>
      </c>
      <c r="B240" s="102"/>
      <c r="C240" s="103" t="s">
        <v>43</v>
      </c>
      <c r="D240" s="103" t="s">
        <v>320</v>
      </c>
      <c r="E240" s="103" t="s">
        <v>28</v>
      </c>
      <c r="F240" s="103" t="s">
        <v>62</v>
      </c>
      <c r="G240" s="104" t="s">
        <v>321</v>
      </c>
      <c r="H240" s="105">
        <v>41200.572916666664</v>
      </c>
      <c r="I240" s="103" t="s">
        <v>322</v>
      </c>
      <c r="J240" s="103"/>
      <c r="K240" s="103" t="s">
        <v>28</v>
      </c>
      <c r="L240" s="105">
        <v>41200.572916666664</v>
      </c>
      <c r="M240" s="103" t="s">
        <v>323</v>
      </c>
      <c r="N240" s="103" t="s">
        <v>92</v>
      </c>
      <c r="O240" s="103" t="s">
        <v>324</v>
      </c>
      <c r="P240" s="106">
        <v>0</v>
      </c>
      <c r="Q240" s="107">
        <f t="shared" si="7"/>
        <v>0</v>
      </c>
      <c r="R240" s="108">
        <v>0</v>
      </c>
      <c r="S240" s="128" t="str">
        <f t="shared" si="8"/>
        <v>No</v>
      </c>
      <c r="T240" s="104"/>
      <c r="U240" s="104"/>
      <c r="V240" s="104"/>
      <c r="W240" s="104"/>
      <c r="X240" s="104"/>
      <c r="Y240" s="109"/>
      <c r="Z240" s="109"/>
      <c r="AA240" s="104"/>
    </row>
    <row r="241" spans="1:27" x14ac:dyDescent="0.3">
      <c r="A241" s="57">
        <v>78</v>
      </c>
      <c r="B241" s="57"/>
      <c r="C241" s="38" t="s">
        <v>43</v>
      </c>
      <c r="D241" s="38" t="s">
        <v>36</v>
      </c>
      <c r="E241" s="38" t="s">
        <v>38</v>
      </c>
      <c r="F241" s="38" t="s">
        <v>39</v>
      </c>
      <c r="G241" s="22" t="s">
        <v>269</v>
      </c>
      <c r="H241" s="39">
        <v>41191.478472222225</v>
      </c>
      <c r="I241" s="38" t="s">
        <v>270</v>
      </c>
      <c r="J241" s="38"/>
      <c r="K241" s="38" t="s">
        <v>38</v>
      </c>
      <c r="L241" s="39">
        <v>41191.478472222225</v>
      </c>
      <c r="M241" s="38" t="s">
        <v>271</v>
      </c>
      <c r="N241" s="38" t="s">
        <v>150</v>
      </c>
      <c r="O241" s="38" t="s">
        <v>272</v>
      </c>
      <c r="P241" s="40">
        <v>0</v>
      </c>
      <c r="Q241" s="24">
        <f t="shared" ref="Q241:Q246" si="9">P241</f>
        <v>0</v>
      </c>
      <c r="R241" s="24">
        <v>0</v>
      </c>
      <c r="S241" s="121" t="str">
        <f t="shared" ref="S241:S246" si="10">IF(R241&gt;=105,"Yes","No")</f>
        <v>No</v>
      </c>
      <c r="T241" s="22"/>
      <c r="U241" s="22"/>
      <c r="V241" s="22"/>
      <c r="W241" s="22"/>
      <c r="X241" s="22"/>
      <c r="Y241" s="68"/>
      <c r="Z241" s="68"/>
      <c r="AA241" s="62"/>
    </row>
    <row r="242" spans="1:27" x14ac:dyDescent="0.3">
      <c r="A242" s="58">
        <v>79</v>
      </c>
      <c r="B242" s="58"/>
      <c r="C242" s="33" t="s">
        <v>43</v>
      </c>
      <c r="D242" s="33" t="s">
        <v>46</v>
      </c>
      <c r="E242" s="33" t="s">
        <v>38</v>
      </c>
      <c r="F242" s="33" t="s">
        <v>39</v>
      </c>
      <c r="G242" s="34" t="s">
        <v>273</v>
      </c>
      <c r="H242" s="35">
        <v>41191.520138888889</v>
      </c>
      <c r="I242" s="33" t="s">
        <v>274</v>
      </c>
      <c r="J242" s="33"/>
      <c r="K242" s="33" t="s">
        <v>38</v>
      </c>
      <c r="L242" s="35">
        <v>41191.520138888889</v>
      </c>
      <c r="M242" s="33" t="s">
        <v>275</v>
      </c>
      <c r="N242" s="33" t="s">
        <v>150</v>
      </c>
      <c r="O242" s="33" t="s">
        <v>276</v>
      </c>
      <c r="P242" s="36">
        <v>0</v>
      </c>
      <c r="Q242" s="37">
        <f t="shared" si="9"/>
        <v>0</v>
      </c>
      <c r="R242" s="37">
        <v>0</v>
      </c>
      <c r="S242" s="122" t="str">
        <f t="shared" si="10"/>
        <v>No</v>
      </c>
      <c r="T242" s="34"/>
      <c r="U242" s="34"/>
      <c r="V242" s="34"/>
      <c r="W242" s="34"/>
      <c r="X242" s="34"/>
      <c r="Y242" s="67"/>
      <c r="Z242" s="67"/>
      <c r="AA242" s="63"/>
    </row>
    <row r="243" spans="1:27" x14ac:dyDescent="0.3">
      <c r="A243" s="58">
        <v>80</v>
      </c>
      <c r="B243" s="58"/>
      <c r="C243" s="33" t="s">
        <v>43</v>
      </c>
      <c r="D243" s="33" t="s">
        <v>285</v>
      </c>
      <c r="E243" s="33" t="s">
        <v>38</v>
      </c>
      <c r="F243" s="33" t="s">
        <v>39</v>
      </c>
      <c r="G243" s="34" t="s">
        <v>286</v>
      </c>
      <c r="H243" s="35">
        <v>41195.375694444447</v>
      </c>
      <c r="I243" s="33" t="s">
        <v>287</v>
      </c>
      <c r="J243" s="33"/>
      <c r="K243" s="33" t="s">
        <v>38</v>
      </c>
      <c r="L243" s="35">
        <v>41195.375694444447</v>
      </c>
      <c r="M243" s="33" t="s">
        <v>288</v>
      </c>
      <c r="N243" s="33" t="s">
        <v>223</v>
      </c>
      <c r="O243" s="33" t="s">
        <v>289</v>
      </c>
      <c r="P243" s="36">
        <v>0</v>
      </c>
      <c r="Q243" s="37">
        <f t="shared" si="9"/>
        <v>0</v>
      </c>
      <c r="R243" s="37">
        <v>0</v>
      </c>
      <c r="S243" s="122" t="str">
        <f t="shared" si="10"/>
        <v>No</v>
      </c>
      <c r="T243" s="34"/>
      <c r="U243" s="34"/>
      <c r="V243" s="34"/>
      <c r="W243" s="34"/>
      <c r="X243" s="34"/>
      <c r="Y243" s="67"/>
      <c r="Z243" s="67"/>
      <c r="AA243" s="63"/>
    </row>
    <row r="244" spans="1:27" x14ac:dyDescent="0.3">
      <c r="A244" s="58">
        <v>81</v>
      </c>
      <c r="B244" s="58"/>
      <c r="C244" s="33" t="s">
        <v>43</v>
      </c>
      <c r="D244" s="33" t="s">
        <v>295</v>
      </c>
      <c r="E244" s="33" t="s">
        <v>38</v>
      </c>
      <c r="F244" s="33" t="s">
        <v>39</v>
      </c>
      <c r="G244" s="34" t="s">
        <v>296</v>
      </c>
      <c r="H244" s="35">
        <v>41198.497916666667</v>
      </c>
      <c r="I244" s="33" t="s">
        <v>297</v>
      </c>
      <c r="J244" s="33"/>
      <c r="K244" s="33" t="s">
        <v>38</v>
      </c>
      <c r="L244" s="35">
        <v>41198.497916666667</v>
      </c>
      <c r="M244" s="33" t="s">
        <v>298</v>
      </c>
      <c r="N244" s="33" t="s">
        <v>184</v>
      </c>
      <c r="O244" s="33" t="s">
        <v>299</v>
      </c>
      <c r="P244" s="36">
        <v>0</v>
      </c>
      <c r="Q244" s="37">
        <f t="shared" si="9"/>
        <v>0</v>
      </c>
      <c r="R244" s="37">
        <v>0</v>
      </c>
      <c r="S244" s="122" t="str">
        <f t="shared" si="10"/>
        <v>No</v>
      </c>
      <c r="T244" s="34"/>
      <c r="U244" s="34"/>
      <c r="V244" s="34"/>
      <c r="W244" s="34"/>
      <c r="X244" s="34"/>
      <c r="Y244" s="67"/>
      <c r="Z244" s="67"/>
      <c r="AA244" s="63"/>
    </row>
    <row r="245" spans="1:27" x14ac:dyDescent="0.3">
      <c r="A245" s="58">
        <v>82</v>
      </c>
      <c r="B245" s="58"/>
      <c r="C245" s="33" t="s">
        <v>43</v>
      </c>
      <c r="D245" s="33" t="s">
        <v>300</v>
      </c>
      <c r="E245" s="33" t="s">
        <v>38</v>
      </c>
      <c r="F245" s="33" t="s">
        <v>39</v>
      </c>
      <c r="G245" s="34" t="s">
        <v>301</v>
      </c>
      <c r="H245" s="35">
        <v>41199.388888888891</v>
      </c>
      <c r="I245" s="33" t="s">
        <v>302</v>
      </c>
      <c r="J245" s="33"/>
      <c r="K245" s="33" t="s">
        <v>38</v>
      </c>
      <c r="L245" s="35">
        <v>41199.388888888891</v>
      </c>
      <c r="M245" s="33" t="s">
        <v>303</v>
      </c>
      <c r="N245" s="33" t="s">
        <v>78</v>
      </c>
      <c r="O245" s="33" t="s">
        <v>304</v>
      </c>
      <c r="P245" s="36">
        <v>0</v>
      </c>
      <c r="Q245" s="37">
        <f t="shared" si="9"/>
        <v>0</v>
      </c>
      <c r="R245" s="37">
        <v>0</v>
      </c>
      <c r="S245" s="122" t="str">
        <f t="shared" si="10"/>
        <v>No</v>
      </c>
      <c r="T245" s="34"/>
      <c r="U245" s="34"/>
      <c r="V245" s="34"/>
      <c r="W245" s="34"/>
      <c r="X245" s="34"/>
      <c r="Y245" s="67"/>
      <c r="Z245" s="67"/>
      <c r="AA245" s="63"/>
    </row>
    <row r="246" spans="1:27" s="82" customFormat="1" ht="15" thickBot="1" x14ac:dyDescent="0.35">
      <c r="A246" s="74">
        <v>83</v>
      </c>
      <c r="B246" s="74"/>
      <c r="C246" s="92" t="s">
        <v>43</v>
      </c>
      <c r="D246" s="92" t="s">
        <v>305</v>
      </c>
      <c r="E246" s="92" t="s">
        <v>38</v>
      </c>
      <c r="F246" s="92" t="s">
        <v>39</v>
      </c>
      <c r="G246" s="93" t="s">
        <v>306</v>
      </c>
      <c r="H246" s="94">
        <v>41199.410416666666</v>
      </c>
      <c r="I246" s="92" t="s">
        <v>307</v>
      </c>
      <c r="J246" s="92"/>
      <c r="K246" s="92" t="s">
        <v>38</v>
      </c>
      <c r="L246" s="94">
        <v>41199.410416666666</v>
      </c>
      <c r="M246" s="92" t="s">
        <v>308</v>
      </c>
      <c r="N246" s="92" t="s">
        <v>78</v>
      </c>
      <c r="O246" s="92" t="s">
        <v>309</v>
      </c>
      <c r="P246" s="95">
        <v>0</v>
      </c>
      <c r="Q246" s="96">
        <f t="shared" si="9"/>
        <v>0</v>
      </c>
      <c r="R246" s="96">
        <v>0</v>
      </c>
      <c r="S246" s="125" t="str">
        <f t="shared" si="10"/>
        <v>No</v>
      </c>
      <c r="T246" s="93"/>
      <c r="U246" s="93"/>
      <c r="V246" s="93"/>
      <c r="W246" s="93"/>
      <c r="X246" s="93"/>
      <c r="Y246" s="98"/>
      <c r="Z246" s="98"/>
      <c r="AA246" s="97"/>
    </row>
    <row r="247" spans="1:27" x14ac:dyDescent="0.3">
      <c r="A247" s="57">
        <v>84</v>
      </c>
      <c r="B247" s="57"/>
      <c r="C247" s="38" t="s">
        <v>35</v>
      </c>
      <c r="D247" s="38" t="s">
        <v>30</v>
      </c>
      <c r="E247" s="38" t="s">
        <v>28</v>
      </c>
      <c r="F247" s="38" t="s">
        <v>207</v>
      </c>
      <c r="G247" s="22" t="s">
        <v>329</v>
      </c>
      <c r="H247" s="39">
        <v>41191.383333333331</v>
      </c>
      <c r="I247" s="38" t="s">
        <v>330</v>
      </c>
      <c r="J247" s="38"/>
      <c r="K247" s="38" t="s">
        <v>28</v>
      </c>
      <c r="L247" s="39">
        <v>41191.383333333331</v>
      </c>
      <c r="M247" s="38" t="s">
        <v>331</v>
      </c>
      <c r="N247" s="38" t="s">
        <v>150</v>
      </c>
      <c r="O247" s="38" t="s">
        <v>332</v>
      </c>
      <c r="P247" s="40">
        <v>0</v>
      </c>
      <c r="Q247" s="24">
        <f t="shared" si="7"/>
        <v>0</v>
      </c>
      <c r="R247" s="24">
        <v>0</v>
      </c>
      <c r="S247" s="121" t="str">
        <f t="shared" si="8"/>
        <v>No</v>
      </c>
      <c r="T247" s="22"/>
      <c r="U247" s="22"/>
      <c r="V247" s="22"/>
      <c r="W247" s="22"/>
      <c r="X247" s="22"/>
      <c r="Y247" s="68"/>
      <c r="Z247" s="68"/>
      <c r="AA247" s="62"/>
    </row>
    <row r="248" spans="1:27" x14ac:dyDescent="0.3">
      <c r="A248" s="58">
        <v>85</v>
      </c>
      <c r="B248" s="58"/>
      <c r="C248" s="33" t="s">
        <v>35</v>
      </c>
      <c r="D248" s="33" t="s">
        <v>31</v>
      </c>
      <c r="E248" s="33" t="s">
        <v>28</v>
      </c>
      <c r="F248" s="33" t="s">
        <v>207</v>
      </c>
      <c r="G248" s="34" t="s">
        <v>351</v>
      </c>
      <c r="H248" s="35">
        <v>41191.383333333331</v>
      </c>
      <c r="I248" s="33" t="s">
        <v>352</v>
      </c>
      <c r="J248" s="33"/>
      <c r="K248" s="33" t="s">
        <v>28</v>
      </c>
      <c r="L248" s="35">
        <v>41191.383333333331</v>
      </c>
      <c r="M248" s="33" t="s">
        <v>353</v>
      </c>
      <c r="N248" s="33" t="s">
        <v>150</v>
      </c>
      <c r="O248" s="33" t="s">
        <v>354</v>
      </c>
      <c r="P248" s="36">
        <v>0</v>
      </c>
      <c r="Q248" s="37">
        <f>P248</f>
        <v>0</v>
      </c>
      <c r="R248" s="37">
        <v>0</v>
      </c>
      <c r="S248" s="122" t="str">
        <f>IF(R248&gt;=105,"Yes","No")</f>
        <v>No</v>
      </c>
      <c r="T248" s="34"/>
      <c r="U248" s="34"/>
      <c r="V248" s="34"/>
      <c r="W248" s="34"/>
      <c r="X248" s="34"/>
      <c r="Y248" s="67"/>
      <c r="Z248" s="67"/>
      <c r="AA248" s="63"/>
    </row>
    <row r="249" spans="1:27" x14ac:dyDescent="0.3">
      <c r="A249" s="58">
        <v>86</v>
      </c>
      <c r="B249" s="58"/>
      <c r="C249" s="33" t="s">
        <v>35</v>
      </c>
      <c r="D249" s="33" t="s">
        <v>53</v>
      </c>
      <c r="E249" s="33" t="s">
        <v>28</v>
      </c>
      <c r="F249" s="33" t="s">
        <v>207</v>
      </c>
      <c r="G249" s="34" t="s">
        <v>361</v>
      </c>
      <c r="H249" s="35">
        <v>41191.419444444444</v>
      </c>
      <c r="I249" s="33" t="s">
        <v>362</v>
      </c>
      <c r="J249" s="33"/>
      <c r="K249" s="33" t="s">
        <v>28</v>
      </c>
      <c r="L249" s="35">
        <v>41191.419444444444</v>
      </c>
      <c r="M249" s="33" t="s">
        <v>363</v>
      </c>
      <c r="N249" s="33" t="s">
        <v>150</v>
      </c>
      <c r="O249" s="33" t="s">
        <v>364</v>
      </c>
      <c r="P249" s="36">
        <v>0</v>
      </c>
      <c r="Q249" s="37">
        <f>P249</f>
        <v>0</v>
      </c>
      <c r="R249" s="37">
        <v>0</v>
      </c>
      <c r="S249" s="122" t="str">
        <f>IF(R249&gt;=105,"Yes","No")</f>
        <v>No</v>
      </c>
      <c r="T249" s="34"/>
      <c r="U249" s="34"/>
      <c r="V249" s="34"/>
      <c r="W249" s="34"/>
      <c r="X249" s="34"/>
      <c r="Y249" s="67"/>
      <c r="Z249" s="67"/>
      <c r="AA249" s="63"/>
    </row>
    <row r="250" spans="1:27" x14ac:dyDescent="0.3">
      <c r="A250" s="58">
        <v>87</v>
      </c>
      <c r="B250" s="58"/>
      <c r="C250" s="33" t="s">
        <v>35</v>
      </c>
      <c r="D250" s="33" t="s">
        <v>54</v>
      </c>
      <c r="E250" s="33" t="s">
        <v>28</v>
      </c>
      <c r="F250" s="33" t="s">
        <v>207</v>
      </c>
      <c r="G250" s="34" t="s">
        <v>365</v>
      </c>
      <c r="H250" s="35">
        <v>41191.419444444444</v>
      </c>
      <c r="I250" s="33" t="s">
        <v>366</v>
      </c>
      <c r="J250" s="33"/>
      <c r="K250" s="33" t="s">
        <v>28</v>
      </c>
      <c r="L250" s="35">
        <v>41191.419444444444</v>
      </c>
      <c r="M250" s="33" t="s">
        <v>367</v>
      </c>
      <c r="N250" s="33" t="s">
        <v>150</v>
      </c>
      <c r="O250" s="33" t="s">
        <v>368</v>
      </c>
      <c r="P250" s="36">
        <v>0</v>
      </c>
      <c r="Q250" s="37">
        <f>P250</f>
        <v>0</v>
      </c>
      <c r="R250" s="37">
        <v>0</v>
      </c>
      <c r="S250" s="122" t="str">
        <f>IF(R250&gt;=105,"Yes","No")</f>
        <v>No</v>
      </c>
      <c r="T250" s="34"/>
      <c r="U250" s="34"/>
      <c r="V250" s="34"/>
      <c r="W250" s="34"/>
      <c r="X250" s="34"/>
      <c r="Y250" s="67"/>
      <c r="Z250" s="67"/>
      <c r="AA250" s="63"/>
    </row>
    <row r="251" spans="1:27" s="110" customFormat="1" ht="27.6" x14ac:dyDescent="0.3">
      <c r="A251" s="102">
        <v>88</v>
      </c>
      <c r="B251" s="102"/>
      <c r="C251" s="103" t="s">
        <v>35</v>
      </c>
      <c r="D251" s="103" t="s">
        <v>392</v>
      </c>
      <c r="E251" s="103" t="s">
        <v>28</v>
      </c>
      <c r="F251" s="103" t="s">
        <v>207</v>
      </c>
      <c r="G251" s="104" t="s">
        <v>393</v>
      </c>
      <c r="H251" s="105">
        <v>41192.524305555555</v>
      </c>
      <c r="I251" s="103" t="s">
        <v>394</v>
      </c>
      <c r="J251" s="103"/>
      <c r="K251" s="103" t="s">
        <v>28</v>
      </c>
      <c r="L251" s="105">
        <v>41192.524305555555</v>
      </c>
      <c r="M251" s="103" t="s">
        <v>395</v>
      </c>
      <c r="N251" s="103" t="s">
        <v>165</v>
      </c>
      <c r="O251" s="103" t="s">
        <v>396</v>
      </c>
      <c r="P251" s="106">
        <v>0</v>
      </c>
      <c r="Q251" s="107">
        <f>P251</f>
        <v>0</v>
      </c>
      <c r="R251" s="108">
        <v>0</v>
      </c>
      <c r="S251" s="128" t="str">
        <f>IF(R251&gt;=570,"Yes","No")</f>
        <v>No</v>
      </c>
      <c r="T251" s="111" t="s">
        <v>856</v>
      </c>
      <c r="U251" s="104"/>
      <c r="V251" s="104"/>
      <c r="W251" s="104"/>
      <c r="X251" s="104"/>
      <c r="Y251" s="109"/>
      <c r="Z251" s="109"/>
      <c r="AA251" s="104"/>
    </row>
    <row r="252" spans="1:27" x14ac:dyDescent="0.3">
      <c r="A252" s="57">
        <v>89</v>
      </c>
      <c r="B252" s="57"/>
      <c r="C252" s="38" t="s">
        <v>35</v>
      </c>
      <c r="D252" s="38" t="s">
        <v>51</v>
      </c>
      <c r="E252" s="38" t="s">
        <v>28</v>
      </c>
      <c r="F252" s="38" t="s">
        <v>207</v>
      </c>
      <c r="G252" s="22" t="s">
        <v>345</v>
      </c>
      <c r="H252" s="39">
        <v>41191.383333333331</v>
      </c>
      <c r="I252" s="38" t="s">
        <v>346</v>
      </c>
      <c r="J252" s="38"/>
      <c r="K252" s="38" t="s">
        <v>29</v>
      </c>
      <c r="L252" s="39">
        <v>41191.383333333331</v>
      </c>
      <c r="M252" s="38" t="s">
        <v>347</v>
      </c>
      <c r="N252" s="38" t="s">
        <v>150</v>
      </c>
      <c r="O252" s="38" t="s">
        <v>348</v>
      </c>
      <c r="P252" s="40">
        <v>0</v>
      </c>
      <c r="Q252" s="24">
        <f>P252</f>
        <v>0</v>
      </c>
      <c r="R252" s="24">
        <v>0</v>
      </c>
      <c r="S252" s="121" t="str">
        <f>IF(R252&gt;=105,"Yes","No")</f>
        <v>No</v>
      </c>
      <c r="T252" s="22"/>
      <c r="U252" s="22"/>
      <c r="V252" s="22"/>
      <c r="W252" s="22"/>
      <c r="X252" s="22"/>
      <c r="Y252" s="68"/>
      <c r="Z252" s="68"/>
      <c r="AA252" s="62"/>
    </row>
    <row r="253" spans="1:27" x14ac:dyDescent="0.3">
      <c r="A253" s="57">
        <v>90</v>
      </c>
      <c r="B253" s="57"/>
      <c r="C253" s="38" t="s">
        <v>35</v>
      </c>
      <c r="D253" s="38" t="s">
        <v>51</v>
      </c>
      <c r="E253" s="38" t="s">
        <v>21</v>
      </c>
      <c r="F253" s="38" t="s">
        <v>19</v>
      </c>
      <c r="G253" s="22" t="s">
        <v>349</v>
      </c>
      <c r="H253" s="39">
        <v>41191.383333333331</v>
      </c>
      <c r="I253" s="38" t="s">
        <v>346</v>
      </c>
      <c r="J253" s="38"/>
      <c r="K253" s="38" t="s">
        <v>29</v>
      </c>
      <c r="L253" s="39">
        <v>41191.383333333331</v>
      </c>
      <c r="M253" s="38" t="s">
        <v>350</v>
      </c>
      <c r="N253" s="38" t="s">
        <v>150</v>
      </c>
      <c r="O253" s="38" t="s">
        <v>348</v>
      </c>
      <c r="P253" s="40">
        <v>0</v>
      </c>
      <c r="Q253" s="24">
        <f t="shared" si="7"/>
        <v>0</v>
      </c>
      <c r="R253" s="24">
        <v>0</v>
      </c>
      <c r="S253" s="121" t="str">
        <f t="shared" si="8"/>
        <v>No</v>
      </c>
      <c r="T253" s="22"/>
      <c r="U253" s="22"/>
      <c r="V253" s="22"/>
      <c r="W253" s="22"/>
      <c r="X253" s="22"/>
      <c r="Y253" s="68"/>
      <c r="Z253" s="68"/>
      <c r="AA253" s="62"/>
    </row>
    <row r="254" spans="1:27" x14ac:dyDescent="0.3">
      <c r="A254" s="58">
        <v>91</v>
      </c>
      <c r="B254" s="58"/>
      <c r="C254" s="33" t="s">
        <v>35</v>
      </c>
      <c r="D254" s="33" t="s">
        <v>41</v>
      </c>
      <c r="E254" s="33" t="s">
        <v>28</v>
      </c>
      <c r="F254" s="33" t="s">
        <v>207</v>
      </c>
      <c r="G254" s="34" t="s">
        <v>355</v>
      </c>
      <c r="H254" s="35">
        <v>41191.419444444444</v>
      </c>
      <c r="I254" s="33" t="s">
        <v>356</v>
      </c>
      <c r="J254" s="33"/>
      <c r="K254" s="33" t="s">
        <v>29</v>
      </c>
      <c r="L254" s="35">
        <v>41191.419444444444</v>
      </c>
      <c r="M254" s="33" t="s">
        <v>357</v>
      </c>
      <c r="N254" s="33" t="s">
        <v>150</v>
      </c>
      <c r="O254" s="33" t="s">
        <v>358</v>
      </c>
      <c r="P254" s="36">
        <v>0</v>
      </c>
      <c r="Q254" s="37">
        <f t="shared" si="7"/>
        <v>0</v>
      </c>
      <c r="R254" s="37">
        <v>0</v>
      </c>
      <c r="S254" s="122" t="str">
        <f t="shared" si="8"/>
        <v>No</v>
      </c>
      <c r="T254" s="34"/>
      <c r="U254" s="34"/>
      <c r="V254" s="34"/>
      <c r="W254" s="34"/>
      <c r="X254" s="34"/>
      <c r="Y254" s="67"/>
      <c r="Z254" s="67"/>
      <c r="AA254" s="63"/>
    </row>
    <row r="255" spans="1:27" x14ac:dyDescent="0.3">
      <c r="A255" s="58">
        <v>92</v>
      </c>
      <c r="B255" s="58"/>
      <c r="C255" s="33" t="s">
        <v>35</v>
      </c>
      <c r="D255" s="33" t="s">
        <v>41</v>
      </c>
      <c r="E255" s="33" t="s">
        <v>21</v>
      </c>
      <c r="F255" s="33" t="s">
        <v>19</v>
      </c>
      <c r="G255" s="34" t="s">
        <v>359</v>
      </c>
      <c r="H255" s="35">
        <v>41191.419444444444</v>
      </c>
      <c r="I255" s="33" t="s">
        <v>356</v>
      </c>
      <c r="J255" s="33"/>
      <c r="K255" s="33" t="s">
        <v>29</v>
      </c>
      <c r="L255" s="35">
        <v>41191.419444444444</v>
      </c>
      <c r="M255" s="33" t="s">
        <v>360</v>
      </c>
      <c r="N255" s="33" t="s">
        <v>150</v>
      </c>
      <c r="O255" s="33" t="s">
        <v>358</v>
      </c>
      <c r="P255" s="36">
        <v>0</v>
      </c>
      <c r="Q255" s="37">
        <f>P255</f>
        <v>0</v>
      </c>
      <c r="R255" s="37">
        <v>0</v>
      </c>
      <c r="S255" s="122" t="str">
        <f t="shared" si="8"/>
        <v>No</v>
      </c>
      <c r="T255" s="34"/>
      <c r="U255" s="34"/>
      <c r="V255" s="34"/>
      <c r="W255" s="34"/>
      <c r="X255" s="34"/>
      <c r="Y255" s="67"/>
      <c r="Z255" s="67"/>
      <c r="AA255" s="63"/>
    </row>
    <row r="256" spans="1:27" x14ac:dyDescent="0.3">
      <c r="A256" s="58">
        <v>93</v>
      </c>
      <c r="B256" s="58"/>
      <c r="C256" s="33" t="s">
        <v>35</v>
      </c>
      <c r="D256" s="33" t="s">
        <v>56</v>
      </c>
      <c r="E256" s="33" t="s">
        <v>28</v>
      </c>
      <c r="F256" s="33" t="s">
        <v>207</v>
      </c>
      <c r="G256" s="34" t="s">
        <v>373</v>
      </c>
      <c r="H256" s="35">
        <v>41191.419444444444</v>
      </c>
      <c r="I256" s="33" t="s">
        <v>374</v>
      </c>
      <c r="J256" s="33"/>
      <c r="K256" s="33" t="s">
        <v>29</v>
      </c>
      <c r="L256" s="35">
        <v>41191.419444444444</v>
      </c>
      <c r="M256" s="33" t="s">
        <v>375</v>
      </c>
      <c r="N256" s="33" t="s">
        <v>150</v>
      </c>
      <c r="O256" s="33" t="s">
        <v>376</v>
      </c>
      <c r="P256" s="36">
        <v>0</v>
      </c>
      <c r="Q256" s="37">
        <f t="shared" si="7"/>
        <v>0</v>
      </c>
      <c r="R256" s="37">
        <v>0</v>
      </c>
      <c r="S256" s="122" t="str">
        <f t="shared" si="8"/>
        <v>No</v>
      </c>
      <c r="T256" s="34"/>
      <c r="U256" s="34"/>
      <c r="V256" s="34"/>
      <c r="W256" s="34"/>
      <c r="X256" s="34"/>
      <c r="Y256" s="67"/>
      <c r="Z256" s="67"/>
      <c r="AA256" s="63"/>
    </row>
    <row r="257" spans="1:27" x14ac:dyDescent="0.3">
      <c r="A257" s="58">
        <v>94</v>
      </c>
      <c r="B257" s="58"/>
      <c r="C257" s="33" t="s">
        <v>35</v>
      </c>
      <c r="D257" s="33" t="s">
        <v>56</v>
      </c>
      <c r="E257" s="33" t="s">
        <v>21</v>
      </c>
      <c r="F257" s="33" t="s">
        <v>19</v>
      </c>
      <c r="G257" s="34" t="s">
        <v>377</v>
      </c>
      <c r="H257" s="35">
        <v>41191.419444444444</v>
      </c>
      <c r="I257" s="33" t="s">
        <v>374</v>
      </c>
      <c r="J257" s="33"/>
      <c r="K257" s="33" t="s">
        <v>29</v>
      </c>
      <c r="L257" s="35">
        <v>41191.419444444444</v>
      </c>
      <c r="M257" s="33" t="s">
        <v>378</v>
      </c>
      <c r="N257" s="33" t="s">
        <v>150</v>
      </c>
      <c r="O257" s="33" t="s">
        <v>376</v>
      </c>
      <c r="P257" s="36">
        <v>0</v>
      </c>
      <c r="Q257" s="37">
        <f t="shared" si="7"/>
        <v>0</v>
      </c>
      <c r="R257" s="37">
        <v>0</v>
      </c>
      <c r="S257" s="122" t="str">
        <f t="shared" si="8"/>
        <v>No</v>
      </c>
      <c r="T257" s="34"/>
      <c r="U257" s="34"/>
      <c r="V257" s="34"/>
      <c r="W257" s="34"/>
      <c r="X257" s="34"/>
      <c r="Y257" s="67"/>
      <c r="Z257" s="67"/>
      <c r="AA257" s="63"/>
    </row>
    <row r="258" spans="1:27" x14ac:dyDescent="0.3">
      <c r="A258" s="58">
        <v>95</v>
      </c>
      <c r="B258" s="58"/>
      <c r="C258" s="33" t="s">
        <v>35</v>
      </c>
      <c r="D258" s="33" t="s">
        <v>42</v>
      </c>
      <c r="E258" s="33" t="s">
        <v>28</v>
      </c>
      <c r="F258" s="33" t="s">
        <v>207</v>
      </c>
      <c r="G258" s="34" t="s">
        <v>379</v>
      </c>
      <c r="H258" s="35">
        <v>41192.491666666669</v>
      </c>
      <c r="I258" s="33" t="s">
        <v>380</v>
      </c>
      <c r="J258" s="33"/>
      <c r="K258" s="33" t="s">
        <v>29</v>
      </c>
      <c r="L258" s="35">
        <v>41192.491666666669</v>
      </c>
      <c r="M258" s="33" t="s">
        <v>381</v>
      </c>
      <c r="N258" s="33" t="s">
        <v>165</v>
      </c>
      <c r="O258" s="33" t="s">
        <v>382</v>
      </c>
      <c r="P258" s="36">
        <v>0</v>
      </c>
      <c r="Q258" s="37">
        <f t="shared" si="7"/>
        <v>0</v>
      </c>
      <c r="R258" s="37">
        <v>0</v>
      </c>
      <c r="S258" s="122" t="str">
        <f t="shared" si="8"/>
        <v>No</v>
      </c>
      <c r="T258" s="34"/>
      <c r="U258" s="34"/>
      <c r="V258" s="34"/>
      <c r="W258" s="34"/>
      <c r="X258" s="34"/>
      <c r="Y258" s="67"/>
      <c r="Z258" s="67"/>
      <c r="AA258" s="63"/>
    </row>
    <row r="259" spans="1:27" x14ac:dyDescent="0.3">
      <c r="A259" s="58">
        <v>96</v>
      </c>
      <c r="B259" s="58"/>
      <c r="C259" s="33" t="s">
        <v>35</v>
      </c>
      <c r="D259" s="33" t="s">
        <v>42</v>
      </c>
      <c r="E259" s="33" t="s">
        <v>21</v>
      </c>
      <c r="F259" s="33" t="s">
        <v>19</v>
      </c>
      <c r="G259" s="34" t="s">
        <v>383</v>
      </c>
      <c r="H259" s="35">
        <v>41192.491666666669</v>
      </c>
      <c r="I259" s="33" t="s">
        <v>380</v>
      </c>
      <c r="J259" s="33"/>
      <c r="K259" s="33" t="s">
        <v>29</v>
      </c>
      <c r="L259" s="35">
        <v>41192.491666666669</v>
      </c>
      <c r="M259" s="33" t="s">
        <v>384</v>
      </c>
      <c r="N259" s="33" t="s">
        <v>165</v>
      </c>
      <c r="O259" s="33" t="s">
        <v>382</v>
      </c>
      <c r="P259" s="36">
        <v>0</v>
      </c>
      <c r="Q259" s="37">
        <f t="shared" si="7"/>
        <v>0</v>
      </c>
      <c r="R259" s="37">
        <v>0</v>
      </c>
      <c r="S259" s="122" t="str">
        <f t="shared" si="8"/>
        <v>No</v>
      </c>
      <c r="T259" s="34"/>
      <c r="U259" s="34"/>
      <c r="V259" s="34"/>
      <c r="W259" s="34"/>
      <c r="X259" s="34"/>
      <c r="Y259" s="67"/>
      <c r="Z259" s="67"/>
      <c r="AA259" s="63"/>
    </row>
    <row r="260" spans="1:27" x14ac:dyDescent="0.3">
      <c r="A260" s="58">
        <v>97</v>
      </c>
      <c r="B260" s="58"/>
      <c r="C260" s="33" t="s">
        <v>35</v>
      </c>
      <c r="D260" s="33" t="s">
        <v>385</v>
      </c>
      <c r="E260" s="33" t="s">
        <v>28</v>
      </c>
      <c r="F260" s="33" t="s">
        <v>207</v>
      </c>
      <c r="G260" s="34" t="s">
        <v>386</v>
      </c>
      <c r="H260" s="35">
        <v>41192.491666666669</v>
      </c>
      <c r="I260" s="33" t="s">
        <v>387</v>
      </c>
      <c r="J260" s="33"/>
      <c r="K260" s="33" t="s">
        <v>29</v>
      </c>
      <c r="L260" s="35">
        <v>41192.491666666669</v>
      </c>
      <c r="M260" s="33" t="s">
        <v>388</v>
      </c>
      <c r="N260" s="33" t="s">
        <v>165</v>
      </c>
      <c r="O260" s="33" t="s">
        <v>389</v>
      </c>
      <c r="P260" s="36">
        <v>0</v>
      </c>
      <c r="Q260" s="37">
        <f t="shared" si="7"/>
        <v>0</v>
      </c>
      <c r="R260" s="37">
        <v>0</v>
      </c>
      <c r="S260" s="122" t="str">
        <f t="shared" si="8"/>
        <v>No</v>
      </c>
      <c r="T260" s="34"/>
      <c r="U260" s="34"/>
      <c r="V260" s="34"/>
      <c r="W260" s="34"/>
      <c r="X260" s="34"/>
      <c r="Y260" s="67"/>
      <c r="Z260" s="67"/>
      <c r="AA260" s="63"/>
    </row>
    <row r="261" spans="1:27" s="110" customFormat="1" x14ac:dyDescent="0.3">
      <c r="A261" s="102">
        <v>98</v>
      </c>
      <c r="B261" s="102"/>
      <c r="C261" s="112" t="s">
        <v>35</v>
      </c>
      <c r="D261" s="112" t="s">
        <v>385</v>
      </c>
      <c r="E261" s="112" t="s">
        <v>21</v>
      </c>
      <c r="F261" s="112" t="s">
        <v>19</v>
      </c>
      <c r="G261" s="113" t="s">
        <v>390</v>
      </c>
      <c r="H261" s="114">
        <v>41192.491666666669</v>
      </c>
      <c r="I261" s="112" t="s">
        <v>387</v>
      </c>
      <c r="J261" s="112"/>
      <c r="K261" s="112" t="s">
        <v>29</v>
      </c>
      <c r="L261" s="114">
        <v>41192.491666666669</v>
      </c>
      <c r="M261" s="112" t="s">
        <v>391</v>
      </c>
      <c r="N261" s="112" t="s">
        <v>165</v>
      </c>
      <c r="O261" s="112" t="s">
        <v>389</v>
      </c>
      <c r="P261" s="115">
        <v>0</v>
      </c>
      <c r="Q261" s="116">
        <f t="shared" si="7"/>
        <v>0</v>
      </c>
      <c r="R261" s="116">
        <v>0</v>
      </c>
      <c r="S261" s="129" t="str">
        <f t="shared" si="8"/>
        <v>No</v>
      </c>
      <c r="T261" s="113"/>
      <c r="U261" s="113"/>
      <c r="V261" s="113"/>
      <c r="W261" s="113"/>
      <c r="X261" s="113"/>
      <c r="Y261" s="118"/>
      <c r="Z261" s="118"/>
      <c r="AA261" s="117"/>
    </row>
    <row r="262" spans="1:27" x14ac:dyDescent="0.3">
      <c r="A262" s="57">
        <v>99</v>
      </c>
      <c r="B262" s="57"/>
      <c r="C262" s="38" t="s">
        <v>35</v>
      </c>
      <c r="D262" s="38" t="s">
        <v>33</v>
      </c>
      <c r="E262" s="38" t="s">
        <v>38</v>
      </c>
      <c r="F262" s="38" t="s">
        <v>39</v>
      </c>
      <c r="G262" s="22" t="s">
        <v>325</v>
      </c>
      <c r="H262" s="39">
        <v>41191.383333333331</v>
      </c>
      <c r="I262" s="38" t="s">
        <v>326</v>
      </c>
      <c r="J262" s="38"/>
      <c r="K262" s="38" t="s">
        <v>38</v>
      </c>
      <c r="L262" s="39">
        <v>41191.383333333331</v>
      </c>
      <c r="M262" s="38" t="s">
        <v>327</v>
      </c>
      <c r="N262" s="38" t="s">
        <v>150</v>
      </c>
      <c r="O262" s="38" t="s">
        <v>328</v>
      </c>
      <c r="P262" s="40">
        <v>0</v>
      </c>
      <c r="Q262" s="24">
        <f>P262</f>
        <v>0</v>
      </c>
      <c r="R262" s="24">
        <v>0</v>
      </c>
      <c r="S262" s="121" t="str">
        <f>IF(R262&gt;=320,"Yes","No")</f>
        <v>No</v>
      </c>
      <c r="T262" s="101" t="s">
        <v>858</v>
      </c>
      <c r="U262" s="22"/>
      <c r="V262" s="22"/>
      <c r="W262" s="22"/>
      <c r="X262" s="22"/>
      <c r="Y262" s="68"/>
      <c r="Z262" s="68"/>
      <c r="AA262" s="62"/>
    </row>
    <row r="263" spans="1:27" x14ac:dyDescent="0.3">
      <c r="A263" s="58">
        <v>100</v>
      </c>
      <c r="B263" s="58"/>
      <c r="C263" s="33" t="s">
        <v>35</v>
      </c>
      <c r="D263" s="33" t="s">
        <v>45</v>
      </c>
      <c r="E263" s="33" t="s">
        <v>38</v>
      </c>
      <c r="F263" s="33" t="s">
        <v>39</v>
      </c>
      <c r="G263" s="34" t="s">
        <v>333</v>
      </c>
      <c r="H263" s="35">
        <v>41191.383333333331</v>
      </c>
      <c r="I263" s="33" t="s">
        <v>334</v>
      </c>
      <c r="J263" s="33"/>
      <c r="K263" s="33" t="s">
        <v>38</v>
      </c>
      <c r="L263" s="35">
        <v>41191.383333333331</v>
      </c>
      <c r="M263" s="33" t="s">
        <v>335</v>
      </c>
      <c r="N263" s="33" t="s">
        <v>150</v>
      </c>
      <c r="O263" s="33" t="s">
        <v>336</v>
      </c>
      <c r="P263" s="36">
        <v>0</v>
      </c>
      <c r="Q263" s="37">
        <f>P263</f>
        <v>0</v>
      </c>
      <c r="R263" s="37">
        <v>0</v>
      </c>
      <c r="S263" s="122" t="str">
        <f>IF(R263&gt;=105,"Yes","No")</f>
        <v>No</v>
      </c>
      <c r="T263" s="34"/>
      <c r="U263" s="34"/>
      <c r="V263" s="34"/>
      <c r="W263" s="34"/>
      <c r="X263" s="34"/>
      <c r="Y263" s="67"/>
      <c r="Z263" s="67"/>
      <c r="AA263" s="63"/>
    </row>
    <row r="264" spans="1:27" x14ac:dyDescent="0.3">
      <c r="A264" s="58">
        <v>101</v>
      </c>
      <c r="B264" s="58"/>
      <c r="C264" s="33" t="s">
        <v>35</v>
      </c>
      <c r="D264" s="33" t="s">
        <v>40</v>
      </c>
      <c r="E264" s="33" t="s">
        <v>38</v>
      </c>
      <c r="F264" s="33" t="s">
        <v>39</v>
      </c>
      <c r="G264" s="34" t="s">
        <v>337</v>
      </c>
      <c r="H264" s="35">
        <v>41191.383333333331</v>
      </c>
      <c r="I264" s="33" t="s">
        <v>338</v>
      </c>
      <c r="J264" s="33"/>
      <c r="K264" s="33" t="s">
        <v>38</v>
      </c>
      <c r="L264" s="35">
        <v>41191.383333333331</v>
      </c>
      <c r="M264" s="33" t="s">
        <v>339</v>
      </c>
      <c r="N264" s="33" t="s">
        <v>150</v>
      </c>
      <c r="O264" s="33" t="s">
        <v>340</v>
      </c>
      <c r="P264" s="36">
        <v>0</v>
      </c>
      <c r="Q264" s="37">
        <f>P264</f>
        <v>0</v>
      </c>
      <c r="R264" s="37">
        <v>0</v>
      </c>
      <c r="S264" s="122" t="str">
        <f>IF(R264&gt;=105,"Yes","No")</f>
        <v>No</v>
      </c>
      <c r="T264" s="34"/>
      <c r="U264" s="34"/>
      <c r="V264" s="34"/>
      <c r="W264" s="34"/>
      <c r="X264" s="34"/>
      <c r="Y264" s="67"/>
      <c r="Z264" s="67"/>
      <c r="AA264" s="63"/>
    </row>
    <row r="265" spans="1:27" x14ac:dyDescent="0.3">
      <c r="A265" s="58">
        <v>102</v>
      </c>
      <c r="B265" s="58"/>
      <c r="C265" s="33" t="s">
        <v>35</v>
      </c>
      <c r="D265" s="33" t="s">
        <v>44</v>
      </c>
      <c r="E265" s="33" t="s">
        <v>38</v>
      </c>
      <c r="F265" s="33" t="s">
        <v>39</v>
      </c>
      <c r="G265" s="34" t="s">
        <v>341</v>
      </c>
      <c r="H265" s="35">
        <v>41191.383333333331</v>
      </c>
      <c r="I265" s="33" t="s">
        <v>342</v>
      </c>
      <c r="J265" s="33"/>
      <c r="K265" s="33" t="s">
        <v>38</v>
      </c>
      <c r="L265" s="35">
        <v>41191.383333333331</v>
      </c>
      <c r="M265" s="33" t="s">
        <v>343</v>
      </c>
      <c r="N265" s="33" t="s">
        <v>150</v>
      </c>
      <c r="O265" s="33" t="s">
        <v>344</v>
      </c>
      <c r="P265" s="36">
        <v>0</v>
      </c>
      <c r="Q265" s="37">
        <f>P265</f>
        <v>0</v>
      </c>
      <c r="R265" s="37">
        <v>0</v>
      </c>
      <c r="S265" s="122" t="str">
        <f>IF(R265&gt;=415,"Yes","No")</f>
        <v>No</v>
      </c>
      <c r="T265" s="73" t="s">
        <v>857</v>
      </c>
      <c r="U265" s="34"/>
      <c r="V265" s="34"/>
      <c r="W265" s="34"/>
      <c r="X265" s="34"/>
      <c r="Y265" s="67"/>
      <c r="Z265" s="67"/>
      <c r="AA265" s="63"/>
    </row>
    <row r="266" spans="1:27" x14ac:dyDescent="0.3">
      <c r="A266" s="58">
        <v>103</v>
      </c>
      <c r="B266" s="58"/>
      <c r="C266" s="33" t="s">
        <v>35</v>
      </c>
      <c r="D266" s="33" t="s">
        <v>55</v>
      </c>
      <c r="E266" s="33" t="s">
        <v>38</v>
      </c>
      <c r="F266" s="33" t="s">
        <v>39</v>
      </c>
      <c r="G266" s="34" t="s">
        <v>369</v>
      </c>
      <c r="H266" s="35">
        <v>41191.419444444444</v>
      </c>
      <c r="I266" s="33" t="s">
        <v>370</v>
      </c>
      <c r="J266" s="33"/>
      <c r="K266" s="33" t="s">
        <v>38</v>
      </c>
      <c r="L266" s="35">
        <v>41191.419444444444</v>
      </c>
      <c r="M266" s="33" t="s">
        <v>371</v>
      </c>
      <c r="N266" s="33" t="s">
        <v>150</v>
      </c>
      <c r="O266" s="33" t="s">
        <v>372</v>
      </c>
      <c r="P266" s="36">
        <v>0</v>
      </c>
      <c r="Q266" s="37">
        <f>P266</f>
        <v>0</v>
      </c>
      <c r="R266" s="37">
        <v>0</v>
      </c>
      <c r="S266" s="122" t="str">
        <f>IF(R266&gt;=105,"Yes","No")</f>
        <v>No</v>
      </c>
      <c r="T266" s="34"/>
      <c r="U266" s="34"/>
      <c r="V266" s="34"/>
      <c r="W266" s="34"/>
      <c r="X266" s="34"/>
      <c r="Y266" s="67"/>
      <c r="Z266" s="67"/>
      <c r="AA266" s="63"/>
    </row>
    <row r="418" spans="21:21" x14ac:dyDescent="0.3">
      <c r="U418" s="13"/>
    </row>
  </sheetData>
  <autoFilter ref="A2:AA325" xr:uid="{00000000-0009-0000-0000-000002000000}"/>
  <mergeCells count="481">
    <mergeCell ref="A213:A214"/>
    <mergeCell ref="A215:A217"/>
    <mergeCell ref="A218:A220"/>
    <mergeCell ref="A221:A223"/>
    <mergeCell ref="A224:A226"/>
    <mergeCell ref="A69:A73"/>
    <mergeCell ref="A74:A78"/>
    <mergeCell ref="A196:A198"/>
    <mergeCell ref="A199:A201"/>
    <mergeCell ref="A202:A204"/>
    <mergeCell ref="A205:A207"/>
    <mergeCell ref="A208:A210"/>
    <mergeCell ref="A211:A212"/>
    <mergeCell ref="A160:A180"/>
    <mergeCell ref="A181:A183"/>
    <mergeCell ref="A184:A186"/>
    <mergeCell ref="A187:A189"/>
    <mergeCell ref="A190:A192"/>
    <mergeCell ref="A193:A195"/>
    <mergeCell ref="A7:A8"/>
    <mergeCell ref="A5:A6"/>
    <mergeCell ref="A3:A4"/>
    <mergeCell ref="A59:A60"/>
    <mergeCell ref="A89:A155"/>
    <mergeCell ref="A156:A159"/>
    <mergeCell ref="A61:A62"/>
    <mergeCell ref="A63:A65"/>
    <mergeCell ref="A66:A68"/>
    <mergeCell ref="A56:A58"/>
    <mergeCell ref="A53:A55"/>
    <mergeCell ref="A29:A36"/>
    <mergeCell ref="A21:A28"/>
    <mergeCell ref="A18:A20"/>
    <mergeCell ref="A15:A17"/>
    <mergeCell ref="A13:A14"/>
    <mergeCell ref="A11:A12"/>
    <mergeCell ref="A9:A10"/>
    <mergeCell ref="T13:T14"/>
    <mergeCell ref="T15:T17"/>
    <mergeCell ref="S13:S14"/>
    <mergeCell ref="R5:R6"/>
    <mergeCell ref="R7:R8"/>
    <mergeCell ref="R9:R10"/>
    <mergeCell ref="R11:R12"/>
    <mergeCell ref="G199:G201"/>
    <mergeCell ref="G202:G204"/>
    <mergeCell ref="Q69:Q73"/>
    <mergeCell ref="Q74:Q78"/>
    <mergeCell ref="Q53:Q55"/>
    <mergeCell ref="Q56:Q58"/>
    <mergeCell ref="G181:G183"/>
    <mergeCell ref="G184:G186"/>
    <mergeCell ref="G196:G198"/>
    <mergeCell ref="G190:G192"/>
    <mergeCell ref="G13:G14"/>
    <mergeCell ref="Q59:Q60"/>
    <mergeCell ref="Q61:Q62"/>
    <mergeCell ref="Q63:Q65"/>
    <mergeCell ref="G15:G17"/>
    <mergeCell ref="R13:R14"/>
    <mergeCell ref="R29:R36"/>
    <mergeCell ref="R18:R20"/>
    <mergeCell ref="R21:R28"/>
    <mergeCell ref="R15:R17"/>
    <mergeCell ref="AA3:AA4"/>
    <mergeCell ref="W5:W6"/>
    <mergeCell ref="W7:W8"/>
    <mergeCell ref="X5:X6"/>
    <mergeCell ref="X7:X8"/>
    <mergeCell ref="Y3:Y4"/>
    <mergeCell ref="Z3:Z4"/>
    <mergeCell ref="V9:V10"/>
    <mergeCell ref="V11:V12"/>
    <mergeCell ref="V13:V14"/>
    <mergeCell ref="V15:V17"/>
    <mergeCell ref="U13:U14"/>
    <mergeCell ref="U15:U17"/>
    <mergeCell ref="X9:X10"/>
    <mergeCell ref="X11:X12"/>
    <mergeCell ref="X13:X14"/>
    <mergeCell ref="X15:X17"/>
    <mergeCell ref="X18:X20"/>
    <mergeCell ref="X21:X28"/>
    <mergeCell ref="Y18:Y20"/>
    <mergeCell ref="Y21:Y28"/>
    <mergeCell ref="Q3:Q4"/>
    <mergeCell ref="R3:R4"/>
    <mergeCell ref="X3:X4"/>
    <mergeCell ref="U3:U4"/>
    <mergeCell ref="T5:T6"/>
    <mergeCell ref="U5:U6"/>
    <mergeCell ref="U7:U8"/>
    <mergeCell ref="V5:V6"/>
    <mergeCell ref="T7:T8"/>
    <mergeCell ref="S3:S4"/>
    <mergeCell ref="T3:T4"/>
    <mergeCell ref="V7:V8"/>
    <mergeCell ref="Q5:Q6"/>
    <mergeCell ref="Q7:Q8"/>
    <mergeCell ref="G9:G10"/>
    <mergeCell ref="V3:V4"/>
    <mergeCell ref="W3:W4"/>
    <mergeCell ref="S5:S6"/>
    <mergeCell ref="S7:S8"/>
    <mergeCell ref="S9:S10"/>
    <mergeCell ref="S11:S12"/>
    <mergeCell ref="U156:U159"/>
    <mergeCell ref="U160:U180"/>
    <mergeCell ref="V74:V78"/>
    <mergeCell ref="V53:V55"/>
    <mergeCell ref="T9:T10"/>
    <mergeCell ref="G11:G12"/>
    <mergeCell ref="W9:W10"/>
    <mergeCell ref="G3:G4"/>
    <mergeCell ref="G5:G6"/>
    <mergeCell ref="G7:G8"/>
    <mergeCell ref="U9:U10"/>
    <mergeCell ref="U11:U12"/>
    <mergeCell ref="T11:T12"/>
    <mergeCell ref="G74:G78"/>
    <mergeCell ref="G53:G55"/>
    <mergeCell ref="G56:G58"/>
    <mergeCell ref="G59:G60"/>
    <mergeCell ref="G18:G20"/>
    <mergeCell ref="G21:G28"/>
    <mergeCell ref="G29:G36"/>
    <mergeCell ref="G69:G73"/>
    <mergeCell ref="G208:G210"/>
    <mergeCell ref="G211:G212"/>
    <mergeCell ref="G213:G214"/>
    <mergeCell ref="G187:G189"/>
    <mergeCell ref="V18:V20"/>
    <mergeCell ref="V21:V28"/>
    <mergeCell ref="U89:U155"/>
    <mergeCell ref="G193:G195"/>
    <mergeCell ref="G61:G62"/>
    <mergeCell ref="G63:G65"/>
    <mergeCell ref="G66:G68"/>
    <mergeCell ref="U18:U20"/>
    <mergeCell ref="U21:U28"/>
    <mergeCell ref="V199:V201"/>
    <mergeCell ref="V202:V204"/>
    <mergeCell ref="V205:V207"/>
    <mergeCell ref="V208:V210"/>
    <mergeCell ref="V160:V180"/>
    <mergeCell ref="V190:V192"/>
    <mergeCell ref="V193:V195"/>
    <mergeCell ref="G221:G223"/>
    <mergeCell ref="G224:G226"/>
    <mergeCell ref="G89:G155"/>
    <mergeCell ref="G156:G159"/>
    <mergeCell ref="G160:G180"/>
    <mergeCell ref="G205:G207"/>
    <mergeCell ref="G215:G217"/>
    <mergeCell ref="G218:G220"/>
    <mergeCell ref="V184:V186"/>
    <mergeCell ref="V187:V189"/>
    <mergeCell ref="U218:U220"/>
    <mergeCell ref="V211:V212"/>
    <mergeCell ref="V213:V214"/>
    <mergeCell ref="V224:V226"/>
    <mergeCell ref="V89:V155"/>
    <mergeCell ref="V156:V159"/>
    <mergeCell ref="U187:U189"/>
    <mergeCell ref="U190:U192"/>
    <mergeCell ref="U193:U195"/>
    <mergeCell ref="U196:U198"/>
    <mergeCell ref="Q213:Q214"/>
    <mergeCell ref="Q215:Q217"/>
    <mergeCell ref="Q218:Q220"/>
    <mergeCell ref="R213:R214"/>
    <mergeCell ref="U74:U78"/>
    <mergeCell ref="U221:U223"/>
    <mergeCell ref="U224:U226"/>
    <mergeCell ref="V29:V36"/>
    <mergeCell ref="V69:V73"/>
    <mergeCell ref="V63:V65"/>
    <mergeCell ref="V66:V68"/>
    <mergeCell ref="U29:U36"/>
    <mergeCell ref="U69:U73"/>
    <mergeCell ref="U215:U217"/>
    <mergeCell ref="U199:U201"/>
    <mergeCell ref="U202:U204"/>
    <mergeCell ref="U205:U207"/>
    <mergeCell ref="U208:U210"/>
    <mergeCell ref="U211:U212"/>
    <mergeCell ref="U213:U214"/>
    <mergeCell ref="U181:U183"/>
    <mergeCell ref="U184:U186"/>
    <mergeCell ref="U53:U55"/>
    <mergeCell ref="U56:U58"/>
    <mergeCell ref="U59:U60"/>
    <mergeCell ref="U61:U62"/>
    <mergeCell ref="U63:U65"/>
    <mergeCell ref="U66:U68"/>
    <mergeCell ref="V196:V198"/>
    <mergeCell ref="V215:V217"/>
    <mergeCell ref="V218:V220"/>
    <mergeCell ref="V221:V223"/>
    <mergeCell ref="V56:V58"/>
    <mergeCell ref="V59:V60"/>
    <mergeCell ref="V61:V62"/>
    <mergeCell ref="V181:V183"/>
    <mergeCell ref="W218:W220"/>
    <mergeCell ref="W221:W223"/>
    <mergeCell ref="W11:W12"/>
    <mergeCell ref="W13:W14"/>
    <mergeCell ref="W15:W17"/>
    <mergeCell ref="W18:W20"/>
    <mergeCell ref="W21:W28"/>
    <mergeCell ref="W29:W36"/>
    <mergeCell ref="W69:W73"/>
    <mergeCell ref="W74:W78"/>
    <mergeCell ref="W53:W55"/>
    <mergeCell ref="W56:W58"/>
    <mergeCell ref="W59:W60"/>
    <mergeCell ref="W61:W62"/>
    <mergeCell ref="W63:W65"/>
    <mergeCell ref="W66:W68"/>
    <mergeCell ref="W224:W226"/>
    <mergeCell ref="W89:W155"/>
    <mergeCell ref="W156:W159"/>
    <mergeCell ref="W160:W180"/>
    <mergeCell ref="W202:W204"/>
    <mergeCell ref="W205:W207"/>
    <mergeCell ref="W208:W210"/>
    <mergeCell ref="W211:W212"/>
    <mergeCell ref="W213:W214"/>
    <mergeCell ref="W215:W217"/>
    <mergeCell ref="W184:W186"/>
    <mergeCell ref="W187:W189"/>
    <mergeCell ref="W190:W192"/>
    <mergeCell ref="W193:W195"/>
    <mergeCell ref="W196:W198"/>
    <mergeCell ref="W199:W201"/>
    <mergeCell ref="W181:W183"/>
    <mergeCell ref="Y69:Y73"/>
    <mergeCell ref="Y74:Y78"/>
    <mergeCell ref="Y53:Y55"/>
    <mergeCell ref="Y56:Y58"/>
    <mergeCell ref="Y59:Y60"/>
    <mergeCell ref="X221:X223"/>
    <mergeCell ref="X224:X226"/>
    <mergeCell ref="X89:X155"/>
    <mergeCell ref="X156:X159"/>
    <mergeCell ref="X199:X201"/>
    <mergeCell ref="X202:X204"/>
    <mergeCell ref="X205:X207"/>
    <mergeCell ref="X208:X210"/>
    <mergeCell ref="X211:X212"/>
    <mergeCell ref="X213:X214"/>
    <mergeCell ref="X193:X195"/>
    <mergeCell ref="X196:X198"/>
    <mergeCell ref="X160:X180"/>
    <mergeCell ref="X215:X217"/>
    <mergeCell ref="X218:X220"/>
    <mergeCell ref="X181:X183"/>
    <mergeCell ref="X184:X186"/>
    <mergeCell ref="X187:X189"/>
    <mergeCell ref="X190:X192"/>
    <mergeCell ref="X29:X36"/>
    <mergeCell ref="X69:X73"/>
    <mergeCell ref="X74:X78"/>
    <mergeCell ref="X53:X55"/>
    <mergeCell ref="X56:X58"/>
    <mergeCell ref="X59:X60"/>
    <mergeCell ref="X61:X62"/>
    <mergeCell ref="X63:X65"/>
    <mergeCell ref="X66:X68"/>
    <mergeCell ref="Y221:Y223"/>
    <mergeCell ref="Y224:Y226"/>
    <mergeCell ref="Y89:Y155"/>
    <mergeCell ref="Y156:Y159"/>
    <mergeCell ref="Y199:Y201"/>
    <mergeCell ref="Y202:Y204"/>
    <mergeCell ref="Y205:Y207"/>
    <mergeCell ref="Y208:Y210"/>
    <mergeCell ref="Y211:Y212"/>
    <mergeCell ref="Y213:Y214"/>
    <mergeCell ref="Y181:Y183"/>
    <mergeCell ref="Y184:Y186"/>
    <mergeCell ref="Y187:Y189"/>
    <mergeCell ref="Y190:Y192"/>
    <mergeCell ref="Y193:Y195"/>
    <mergeCell ref="Y196:Y198"/>
    <mergeCell ref="Y160:Y180"/>
    <mergeCell ref="Y215:Y217"/>
    <mergeCell ref="Y218:Y220"/>
    <mergeCell ref="Z5:Z6"/>
    <mergeCell ref="Z7:Z8"/>
    <mergeCell ref="Z9:Z10"/>
    <mergeCell ref="Z11:Z12"/>
    <mergeCell ref="Z13:Z14"/>
    <mergeCell ref="Z15:Z17"/>
    <mergeCell ref="Z18:Z20"/>
    <mergeCell ref="Z21:Z28"/>
    <mergeCell ref="Z29:Z36"/>
    <mergeCell ref="Y61:Y62"/>
    <mergeCell ref="Y63:Y65"/>
    <mergeCell ref="Y66:Y68"/>
    <mergeCell ref="Y5:Y6"/>
    <mergeCell ref="Y7:Y8"/>
    <mergeCell ref="Y9:Y10"/>
    <mergeCell ref="Y11:Y12"/>
    <mergeCell ref="Y13:Y14"/>
    <mergeCell ref="Y15:Y17"/>
    <mergeCell ref="Y29:Y36"/>
    <mergeCell ref="Z221:Z223"/>
    <mergeCell ref="Z224:Z226"/>
    <mergeCell ref="Z89:Z155"/>
    <mergeCell ref="Z156:Z159"/>
    <mergeCell ref="Z199:Z201"/>
    <mergeCell ref="Z202:Z204"/>
    <mergeCell ref="Z205:Z207"/>
    <mergeCell ref="Z208:Z210"/>
    <mergeCell ref="Z211:Z212"/>
    <mergeCell ref="Z213:Z214"/>
    <mergeCell ref="Z193:Z195"/>
    <mergeCell ref="Z196:Z198"/>
    <mergeCell ref="AA18:AA20"/>
    <mergeCell ref="AA21:AA28"/>
    <mergeCell ref="AA29:AA36"/>
    <mergeCell ref="Z160:Z180"/>
    <mergeCell ref="Z215:Z217"/>
    <mergeCell ref="Z218:Z220"/>
    <mergeCell ref="Z181:Z183"/>
    <mergeCell ref="Z184:Z186"/>
    <mergeCell ref="Z187:Z189"/>
    <mergeCell ref="Z190:Z192"/>
    <mergeCell ref="Z69:Z73"/>
    <mergeCell ref="Z74:Z78"/>
    <mergeCell ref="Z53:Z55"/>
    <mergeCell ref="Z56:Z58"/>
    <mergeCell ref="Z59:Z60"/>
    <mergeCell ref="Z61:Z62"/>
    <mergeCell ref="Z63:Z65"/>
    <mergeCell ref="Z66:Z68"/>
    <mergeCell ref="AA215:AA217"/>
    <mergeCell ref="AA218:AA220"/>
    <mergeCell ref="AA221:AA223"/>
    <mergeCell ref="AA224:AA226"/>
    <mergeCell ref="AA89:AA155"/>
    <mergeCell ref="AA156:AA159"/>
    <mergeCell ref="AA199:AA201"/>
    <mergeCell ref="AA202:AA204"/>
    <mergeCell ref="AA205:AA207"/>
    <mergeCell ref="AA208:AA210"/>
    <mergeCell ref="AA211:AA212"/>
    <mergeCell ref="AA213:AA214"/>
    <mergeCell ref="AA181:AA183"/>
    <mergeCell ref="AA184:AA186"/>
    <mergeCell ref="AA187:AA189"/>
    <mergeCell ref="AA190:AA192"/>
    <mergeCell ref="AA193:AA195"/>
    <mergeCell ref="AA196:AA198"/>
    <mergeCell ref="AA160:AA180"/>
    <mergeCell ref="Q9:Q10"/>
    <mergeCell ref="Q11:Q12"/>
    <mergeCell ref="Q13:Q14"/>
    <mergeCell ref="Q15:Q17"/>
    <mergeCell ref="Q18:Q20"/>
    <mergeCell ref="Q21:Q28"/>
    <mergeCell ref="Q29:Q36"/>
    <mergeCell ref="AA69:AA73"/>
    <mergeCell ref="AA74:AA78"/>
    <mergeCell ref="AA53:AA55"/>
    <mergeCell ref="AA56:AA58"/>
    <mergeCell ref="AA59:AA60"/>
    <mergeCell ref="AA61:AA62"/>
    <mergeCell ref="AA63:AA65"/>
    <mergeCell ref="AA66:AA68"/>
    <mergeCell ref="R59:R60"/>
    <mergeCell ref="R61:R62"/>
    <mergeCell ref="R63:R65"/>
    <mergeCell ref="R69:R73"/>
    <mergeCell ref="T18:T20"/>
    <mergeCell ref="T21:T28"/>
    <mergeCell ref="T29:T36"/>
    <mergeCell ref="T69:T73"/>
    <mergeCell ref="T74:T78"/>
    <mergeCell ref="AA5:AA6"/>
    <mergeCell ref="AA7:AA8"/>
    <mergeCell ref="AA9:AA10"/>
    <mergeCell ref="AA11:AA12"/>
    <mergeCell ref="AA13:AA14"/>
    <mergeCell ref="AA15:AA17"/>
    <mergeCell ref="Q221:Q223"/>
    <mergeCell ref="Q224:Q226"/>
    <mergeCell ref="Q89:Q155"/>
    <mergeCell ref="Q156:Q159"/>
    <mergeCell ref="Q160:Q180"/>
    <mergeCell ref="Q196:Q198"/>
    <mergeCell ref="Q199:Q201"/>
    <mergeCell ref="Q202:Q204"/>
    <mergeCell ref="Q205:Q207"/>
    <mergeCell ref="Q208:Q210"/>
    <mergeCell ref="Q211:Q212"/>
    <mergeCell ref="Q181:Q183"/>
    <mergeCell ref="Q184:Q186"/>
    <mergeCell ref="Q187:Q189"/>
    <mergeCell ref="Q190:Q192"/>
    <mergeCell ref="Q193:Q195"/>
    <mergeCell ref="R53:R55"/>
    <mergeCell ref="R56:R58"/>
    <mergeCell ref="Q66:Q68"/>
    <mergeCell ref="R66:R68"/>
    <mergeCell ref="R181:R183"/>
    <mergeCell ref="R184:R186"/>
    <mergeCell ref="R187:R189"/>
    <mergeCell ref="R190:R192"/>
    <mergeCell ref="R193:R195"/>
    <mergeCell ref="R156:R159"/>
    <mergeCell ref="R160:R180"/>
    <mergeCell ref="R74:R78"/>
    <mergeCell ref="R215:R217"/>
    <mergeCell ref="R218:R220"/>
    <mergeCell ref="R221:R223"/>
    <mergeCell ref="R224:R226"/>
    <mergeCell ref="R89:R155"/>
    <mergeCell ref="R196:R198"/>
    <mergeCell ref="R199:R201"/>
    <mergeCell ref="R202:R204"/>
    <mergeCell ref="R205:R207"/>
    <mergeCell ref="R208:R210"/>
    <mergeCell ref="R211:R212"/>
    <mergeCell ref="T221:T223"/>
    <mergeCell ref="T224:T226"/>
    <mergeCell ref="T89:T155"/>
    <mergeCell ref="T156:T159"/>
    <mergeCell ref="T160:T180"/>
    <mergeCell ref="T202:T204"/>
    <mergeCell ref="T205:T207"/>
    <mergeCell ref="T208:T210"/>
    <mergeCell ref="T196:T198"/>
    <mergeCell ref="T211:T212"/>
    <mergeCell ref="T213:T214"/>
    <mergeCell ref="S181:S183"/>
    <mergeCell ref="S184:S186"/>
    <mergeCell ref="S66:S68"/>
    <mergeCell ref="S74:S78"/>
    <mergeCell ref="S160:S180"/>
    <mergeCell ref="S89:S155"/>
    <mergeCell ref="S218:S220"/>
    <mergeCell ref="T53:T55"/>
    <mergeCell ref="T56:T58"/>
    <mergeCell ref="T59:T60"/>
    <mergeCell ref="T61:T62"/>
    <mergeCell ref="T63:T65"/>
    <mergeCell ref="T218:T220"/>
    <mergeCell ref="T215:T217"/>
    <mergeCell ref="T184:T186"/>
    <mergeCell ref="T187:T189"/>
    <mergeCell ref="T190:T192"/>
    <mergeCell ref="T199:T201"/>
    <mergeCell ref="T193:T195"/>
    <mergeCell ref="T66:T68"/>
    <mergeCell ref="T181:T183"/>
    <mergeCell ref="S221:S223"/>
    <mergeCell ref="S224:S226"/>
    <mergeCell ref="S193:S195"/>
    <mergeCell ref="S196:S198"/>
    <mergeCell ref="S199:S201"/>
    <mergeCell ref="S202:S204"/>
    <mergeCell ref="S208:S210"/>
    <mergeCell ref="S211:S212"/>
    <mergeCell ref="S187:S189"/>
    <mergeCell ref="S190:S192"/>
    <mergeCell ref="S205:S207"/>
    <mergeCell ref="S213:S214"/>
    <mergeCell ref="S215:S217"/>
    <mergeCell ref="S15:S17"/>
    <mergeCell ref="S18:S20"/>
    <mergeCell ref="S21:S28"/>
    <mergeCell ref="S29:S36"/>
    <mergeCell ref="S69:S73"/>
    <mergeCell ref="S156:S159"/>
    <mergeCell ref="S53:S55"/>
    <mergeCell ref="S56:S58"/>
    <mergeCell ref="S63:S65"/>
    <mergeCell ref="S59:S60"/>
    <mergeCell ref="S61:S62"/>
  </mergeCells>
  <conditionalFormatting sqref="S3 S5 S7 S9 S11 S13 S15 S18 S21 S29 S37:S53 S56 S59 S61 S63 S66 S69 S74 S79:S89 S156 S160 S181 S184 S187 S190 S193 S196 S199 S202 S205 S208 S211 S213 S215 S218 S221 S224 S227:S266">
    <cfRule type="containsText" dxfId="2" priority="40" stopIfTrue="1" operator="containsText" text="but">
      <formula>NOT(ISERROR(SEARCH("but",S3)))</formula>
    </cfRule>
    <cfRule type="containsText" dxfId="1" priority="41" stopIfTrue="1" operator="containsText" text="Yes">
      <formula>NOT(ISERROR(SEARCH("Yes",S3)))</formula>
    </cfRule>
    <cfRule type="containsText" dxfId="0" priority="42" stopIfTrue="1" operator="containsText" text="No">
      <formula>NOT(ISERROR(SEARCH("No",S3)))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I63"/>
  <sheetViews>
    <sheetView tabSelected="1" view="pageBreakPreview" zoomScale="60" zoomScaleNormal="100" workbookViewId="0">
      <pane ySplit="3" topLeftCell="A31" activePane="bottomLeft" state="frozen"/>
      <selection activeCell="E21" sqref="E21"/>
      <selection pane="bottomLeft" activeCell="E21" sqref="E21"/>
    </sheetView>
  </sheetViews>
  <sheetFormatPr defaultRowHeight="14.4" x14ac:dyDescent="0.3"/>
  <cols>
    <col min="2" max="2" width="14.21875" bestFit="1" customWidth="1"/>
    <col min="5" max="5" width="14" bestFit="1" customWidth="1"/>
    <col min="6" max="6" width="21.44140625" bestFit="1" customWidth="1"/>
    <col min="7" max="7" width="16.5546875" customWidth="1"/>
    <col min="8" max="8" width="12.5546875" customWidth="1"/>
    <col min="9" max="9" width="11.21875" customWidth="1"/>
  </cols>
  <sheetData>
    <row r="1" spans="1:9" x14ac:dyDescent="0.3">
      <c r="A1" s="2" t="s">
        <v>892</v>
      </c>
      <c r="B1" s="162"/>
      <c r="C1" s="163"/>
      <c r="D1" s="119"/>
      <c r="E1" s="119"/>
      <c r="F1" s="119"/>
      <c r="G1" s="164"/>
      <c r="H1" s="119"/>
      <c r="I1" s="119"/>
    </row>
    <row r="2" spans="1:9" x14ac:dyDescent="0.3">
      <c r="A2" s="160" t="s">
        <v>2440</v>
      </c>
      <c r="B2" s="165"/>
      <c r="C2" s="119"/>
      <c r="D2" s="119"/>
      <c r="E2" s="119"/>
      <c r="F2" s="166" t="s">
        <v>10</v>
      </c>
      <c r="G2" s="167"/>
      <c r="H2" s="167"/>
      <c r="I2" s="167"/>
    </row>
    <row r="3" spans="1:9" s="8" customFormat="1" ht="41.4" x14ac:dyDescent="0.3">
      <c r="A3" s="4" t="s">
        <v>891</v>
      </c>
      <c r="B3" s="4" t="s">
        <v>27</v>
      </c>
      <c r="C3" s="4" t="s">
        <v>5</v>
      </c>
      <c r="D3" s="4" t="s">
        <v>4</v>
      </c>
      <c r="E3" s="4" t="s">
        <v>7</v>
      </c>
      <c r="F3" s="5" t="s">
        <v>8</v>
      </c>
      <c r="G3" s="6" t="s">
        <v>15</v>
      </c>
      <c r="H3" s="6" t="s">
        <v>9</v>
      </c>
      <c r="I3" s="6" t="s">
        <v>14</v>
      </c>
    </row>
    <row r="4" spans="1:9" x14ac:dyDescent="0.3">
      <c r="A4" s="191">
        <v>1</v>
      </c>
      <c r="B4" s="192" t="s">
        <v>1850</v>
      </c>
      <c r="C4" s="192" t="s">
        <v>38</v>
      </c>
      <c r="D4" s="192" t="s">
        <v>38</v>
      </c>
      <c r="E4" s="192" t="s">
        <v>39</v>
      </c>
      <c r="F4" s="192" t="s">
        <v>1943</v>
      </c>
      <c r="G4" s="193">
        <v>45160.540972222225</v>
      </c>
      <c r="H4" s="194">
        <v>45160</v>
      </c>
      <c r="I4" s="195">
        <v>0.54097222222480923</v>
      </c>
    </row>
    <row r="5" spans="1:9" x14ac:dyDescent="0.3">
      <c r="A5" s="196">
        <f t="shared" ref="A5:A36" si="0">IF(F5=F4,A4,A4+1)</f>
        <v>2</v>
      </c>
      <c r="B5" s="197" t="s">
        <v>1850</v>
      </c>
      <c r="C5" s="197" t="s">
        <v>38</v>
      </c>
      <c r="D5" s="197" t="s">
        <v>38</v>
      </c>
      <c r="E5" s="197" t="s">
        <v>39</v>
      </c>
      <c r="F5" s="197" t="s">
        <v>2127</v>
      </c>
      <c r="G5" s="198">
        <v>45160.540972222225</v>
      </c>
      <c r="H5" s="199">
        <v>45160</v>
      </c>
      <c r="I5" s="200">
        <v>0.54097222222480923</v>
      </c>
    </row>
    <row r="6" spans="1:9" x14ac:dyDescent="0.3">
      <c r="A6" s="196">
        <f t="shared" si="0"/>
        <v>3</v>
      </c>
      <c r="B6" s="197" t="s">
        <v>1850</v>
      </c>
      <c r="C6" s="197" t="s">
        <v>38</v>
      </c>
      <c r="D6" s="197" t="s">
        <v>38</v>
      </c>
      <c r="E6" s="197" t="s">
        <v>39</v>
      </c>
      <c r="F6" s="197" t="s">
        <v>2311</v>
      </c>
      <c r="G6" s="198">
        <v>45160.540972222225</v>
      </c>
      <c r="H6" s="199">
        <v>45160</v>
      </c>
      <c r="I6" s="200">
        <v>0.54097222222480923</v>
      </c>
    </row>
    <row r="7" spans="1:9" x14ac:dyDescent="0.3">
      <c r="A7" s="196">
        <f t="shared" si="0"/>
        <v>4</v>
      </c>
      <c r="B7" s="197" t="s">
        <v>1850</v>
      </c>
      <c r="C7" s="197" t="s">
        <v>38</v>
      </c>
      <c r="D7" s="197" t="s">
        <v>38</v>
      </c>
      <c r="E7" s="197" t="s">
        <v>39</v>
      </c>
      <c r="F7" s="197" t="s">
        <v>1989</v>
      </c>
      <c r="G7" s="198">
        <v>45161.474999999999</v>
      </c>
      <c r="H7" s="199">
        <v>45161</v>
      </c>
      <c r="I7" s="200">
        <v>0.47499999999854481</v>
      </c>
    </row>
    <row r="8" spans="1:9" x14ac:dyDescent="0.3">
      <c r="A8" s="196">
        <f t="shared" si="0"/>
        <v>5</v>
      </c>
      <c r="B8" s="197" t="s">
        <v>1850</v>
      </c>
      <c r="C8" s="197" t="s">
        <v>38</v>
      </c>
      <c r="D8" s="197" t="s">
        <v>38</v>
      </c>
      <c r="E8" s="197" t="s">
        <v>39</v>
      </c>
      <c r="F8" s="197" t="s">
        <v>2173</v>
      </c>
      <c r="G8" s="198">
        <v>45161.474999999999</v>
      </c>
      <c r="H8" s="199">
        <v>45161</v>
      </c>
      <c r="I8" s="200">
        <v>0.47499999999854481</v>
      </c>
    </row>
    <row r="9" spans="1:9" x14ac:dyDescent="0.3">
      <c r="A9" s="196">
        <f t="shared" si="0"/>
        <v>6</v>
      </c>
      <c r="B9" s="197" t="s">
        <v>1850</v>
      </c>
      <c r="C9" s="197" t="s">
        <v>38</v>
      </c>
      <c r="D9" s="197" t="s">
        <v>38</v>
      </c>
      <c r="E9" s="197" t="s">
        <v>39</v>
      </c>
      <c r="F9" s="197" t="s">
        <v>2357</v>
      </c>
      <c r="G9" s="198">
        <v>45161.474999999999</v>
      </c>
      <c r="H9" s="199">
        <v>45161</v>
      </c>
      <c r="I9" s="200">
        <v>0.47499999999854481</v>
      </c>
    </row>
    <row r="10" spans="1:9" x14ac:dyDescent="0.3">
      <c r="A10" s="196">
        <f t="shared" si="0"/>
        <v>7</v>
      </c>
      <c r="B10" s="197" t="s">
        <v>1850</v>
      </c>
      <c r="C10" s="197" t="s">
        <v>38</v>
      </c>
      <c r="D10" s="197" t="s">
        <v>38</v>
      </c>
      <c r="E10" s="197" t="s">
        <v>39</v>
      </c>
      <c r="F10" s="197" t="s">
        <v>1851</v>
      </c>
      <c r="G10" s="198">
        <v>45159.395833333336</v>
      </c>
      <c r="H10" s="199">
        <v>45159</v>
      </c>
      <c r="I10" s="200">
        <v>0.39583333333575865</v>
      </c>
    </row>
    <row r="11" spans="1:9" x14ac:dyDescent="0.3">
      <c r="A11" s="196">
        <f t="shared" si="0"/>
        <v>8</v>
      </c>
      <c r="B11" s="197" t="s">
        <v>1850</v>
      </c>
      <c r="C11" s="197" t="s">
        <v>38</v>
      </c>
      <c r="D11" s="197" t="s">
        <v>38</v>
      </c>
      <c r="E11" s="197" t="s">
        <v>39</v>
      </c>
      <c r="F11" s="197" t="s">
        <v>2035</v>
      </c>
      <c r="G11" s="198">
        <v>45159.395833333336</v>
      </c>
      <c r="H11" s="199">
        <v>45159</v>
      </c>
      <c r="I11" s="200">
        <v>0.39583333333575865</v>
      </c>
    </row>
    <row r="12" spans="1:9" x14ac:dyDescent="0.3">
      <c r="A12" s="196">
        <f t="shared" si="0"/>
        <v>9</v>
      </c>
      <c r="B12" s="197" t="s">
        <v>1850</v>
      </c>
      <c r="C12" s="197" t="s">
        <v>38</v>
      </c>
      <c r="D12" s="197" t="s">
        <v>38</v>
      </c>
      <c r="E12" s="197" t="s">
        <v>39</v>
      </c>
      <c r="F12" s="197" t="s">
        <v>2219</v>
      </c>
      <c r="G12" s="198">
        <v>45159.395833333336</v>
      </c>
      <c r="H12" s="199">
        <v>45159</v>
      </c>
      <c r="I12" s="200">
        <v>0.39583333333575865</v>
      </c>
    </row>
    <row r="13" spans="1:9" x14ac:dyDescent="0.3">
      <c r="A13" s="196">
        <f t="shared" si="0"/>
        <v>10</v>
      </c>
      <c r="B13" s="197" t="s">
        <v>1850</v>
      </c>
      <c r="C13" s="197" t="s">
        <v>38</v>
      </c>
      <c r="D13" s="197" t="s">
        <v>38</v>
      </c>
      <c r="E13" s="197" t="s">
        <v>39</v>
      </c>
      <c r="F13" s="197" t="s">
        <v>1897</v>
      </c>
      <c r="G13" s="198">
        <v>45159.548611111109</v>
      </c>
      <c r="H13" s="199">
        <v>45159</v>
      </c>
      <c r="I13" s="200">
        <v>0.54861111110949423</v>
      </c>
    </row>
    <row r="14" spans="1:9" x14ac:dyDescent="0.3">
      <c r="A14" s="196">
        <f t="shared" si="0"/>
        <v>11</v>
      </c>
      <c r="B14" s="197" t="s">
        <v>1850</v>
      </c>
      <c r="C14" s="197" t="s">
        <v>38</v>
      </c>
      <c r="D14" s="197" t="s">
        <v>38</v>
      </c>
      <c r="E14" s="197" t="s">
        <v>39</v>
      </c>
      <c r="F14" s="197" t="s">
        <v>2081</v>
      </c>
      <c r="G14" s="198">
        <v>45159.548611111109</v>
      </c>
      <c r="H14" s="199">
        <v>45159</v>
      </c>
      <c r="I14" s="200">
        <v>0.54861111110949423</v>
      </c>
    </row>
    <row r="15" spans="1:9" x14ac:dyDescent="0.3">
      <c r="A15" s="196">
        <f t="shared" si="0"/>
        <v>12</v>
      </c>
      <c r="B15" s="197" t="s">
        <v>1850</v>
      </c>
      <c r="C15" s="197" t="s">
        <v>38</v>
      </c>
      <c r="D15" s="197" t="s">
        <v>38</v>
      </c>
      <c r="E15" s="197" t="s">
        <v>39</v>
      </c>
      <c r="F15" s="197" t="s">
        <v>2265</v>
      </c>
      <c r="G15" s="198">
        <v>45159.548611111109</v>
      </c>
      <c r="H15" s="199">
        <v>45159</v>
      </c>
      <c r="I15" s="200">
        <v>0.54861111110949423</v>
      </c>
    </row>
    <row r="16" spans="1:9" x14ac:dyDescent="0.3">
      <c r="A16" s="196">
        <f t="shared" si="0"/>
        <v>13</v>
      </c>
      <c r="B16" s="197" t="s">
        <v>994</v>
      </c>
      <c r="C16" s="197" t="s">
        <v>995</v>
      </c>
      <c r="D16" s="201" t="s">
        <v>2428</v>
      </c>
      <c r="E16" s="197" t="s">
        <v>996</v>
      </c>
      <c r="F16" s="197" t="s">
        <v>1028</v>
      </c>
      <c r="G16" s="198">
        <v>45160.540972222225</v>
      </c>
      <c r="H16" s="199">
        <v>45160</v>
      </c>
      <c r="I16" s="200">
        <v>0.54097222222480923</v>
      </c>
    </row>
    <row r="17" spans="1:9" x14ac:dyDescent="0.3">
      <c r="A17" s="196">
        <f t="shared" si="0"/>
        <v>14</v>
      </c>
      <c r="B17" s="197" t="s">
        <v>994</v>
      </c>
      <c r="C17" s="197" t="s">
        <v>1059</v>
      </c>
      <c r="D17" s="197" t="s">
        <v>2428</v>
      </c>
      <c r="E17" s="197" t="s">
        <v>1060</v>
      </c>
      <c r="F17" s="197" t="s">
        <v>1072</v>
      </c>
      <c r="G17" s="198">
        <v>45160.540972222225</v>
      </c>
      <c r="H17" s="199">
        <v>45160</v>
      </c>
      <c r="I17" s="200">
        <v>0.54097222222480923</v>
      </c>
    </row>
    <row r="18" spans="1:9" x14ac:dyDescent="0.3">
      <c r="A18" s="196">
        <f t="shared" si="0"/>
        <v>15</v>
      </c>
      <c r="B18" s="197" t="s">
        <v>994</v>
      </c>
      <c r="C18" s="197" t="s">
        <v>995</v>
      </c>
      <c r="D18" s="197" t="s">
        <v>2428</v>
      </c>
      <c r="E18" s="197" t="s">
        <v>996</v>
      </c>
      <c r="F18" s="197" t="s">
        <v>1114</v>
      </c>
      <c r="G18" s="198">
        <v>45160.587500000001</v>
      </c>
      <c r="H18" s="199">
        <v>45160</v>
      </c>
      <c r="I18" s="200">
        <v>0.58750000000145519</v>
      </c>
    </row>
    <row r="19" spans="1:9" x14ac:dyDescent="0.3">
      <c r="A19" s="196">
        <f t="shared" si="0"/>
        <v>16</v>
      </c>
      <c r="B19" s="197" t="s">
        <v>994</v>
      </c>
      <c r="C19" s="197" t="s">
        <v>1059</v>
      </c>
      <c r="D19" s="197" t="s">
        <v>2428</v>
      </c>
      <c r="E19" s="197" t="s">
        <v>1060</v>
      </c>
      <c r="F19" s="197" t="s">
        <v>1156</v>
      </c>
      <c r="G19" s="198">
        <v>45160.587500000001</v>
      </c>
      <c r="H19" s="199">
        <v>45160</v>
      </c>
      <c r="I19" s="200">
        <v>0.58750000000145519</v>
      </c>
    </row>
    <row r="20" spans="1:9" x14ac:dyDescent="0.3">
      <c r="A20" s="196">
        <f t="shared" si="0"/>
        <v>17</v>
      </c>
      <c r="B20" s="197" t="s">
        <v>994</v>
      </c>
      <c r="C20" s="197" t="s">
        <v>995</v>
      </c>
      <c r="D20" s="197" t="s">
        <v>2428</v>
      </c>
      <c r="E20" s="197" t="s">
        <v>996</v>
      </c>
      <c r="F20" s="197" t="s">
        <v>1198</v>
      </c>
      <c r="G20" s="198">
        <v>45160.540972222225</v>
      </c>
      <c r="H20" s="199">
        <v>45160</v>
      </c>
      <c r="I20" s="200">
        <v>0.54097222222480923</v>
      </c>
    </row>
    <row r="21" spans="1:9" x14ac:dyDescent="0.3">
      <c r="A21" s="196">
        <f t="shared" si="0"/>
        <v>18</v>
      </c>
      <c r="B21" s="197" t="s">
        <v>994</v>
      </c>
      <c r="C21" s="197" t="s">
        <v>1059</v>
      </c>
      <c r="D21" s="197" t="s">
        <v>2428</v>
      </c>
      <c r="E21" s="197" t="s">
        <v>1060</v>
      </c>
      <c r="F21" s="197" t="s">
        <v>1240</v>
      </c>
      <c r="G21" s="198">
        <v>45160.540972222225</v>
      </c>
      <c r="H21" s="199">
        <v>45160</v>
      </c>
      <c r="I21" s="200">
        <v>0.54097222222480923</v>
      </c>
    </row>
    <row r="22" spans="1:9" x14ac:dyDescent="0.3">
      <c r="A22" s="196">
        <f t="shared" si="0"/>
        <v>19</v>
      </c>
      <c r="B22" s="197" t="s">
        <v>994</v>
      </c>
      <c r="C22" s="197" t="s">
        <v>995</v>
      </c>
      <c r="D22" s="197" t="s">
        <v>2428</v>
      </c>
      <c r="E22" s="197" t="s">
        <v>996</v>
      </c>
      <c r="F22" s="197" t="s">
        <v>1282</v>
      </c>
      <c r="G22" s="198">
        <v>45160.540972222225</v>
      </c>
      <c r="H22" s="199">
        <v>45160</v>
      </c>
      <c r="I22" s="200">
        <v>0.54097222222480923</v>
      </c>
    </row>
    <row r="23" spans="1:9" x14ac:dyDescent="0.3">
      <c r="A23" s="196">
        <f t="shared" si="0"/>
        <v>20</v>
      </c>
      <c r="B23" s="197" t="s">
        <v>994</v>
      </c>
      <c r="C23" s="197" t="s">
        <v>1059</v>
      </c>
      <c r="D23" s="197" t="s">
        <v>2428</v>
      </c>
      <c r="E23" s="197" t="s">
        <v>1060</v>
      </c>
      <c r="F23" s="197" t="s">
        <v>1324</v>
      </c>
      <c r="G23" s="198">
        <v>45160.540972222225</v>
      </c>
      <c r="H23" s="199">
        <v>45160</v>
      </c>
      <c r="I23" s="200">
        <v>0.54097222222480923</v>
      </c>
    </row>
    <row r="24" spans="1:9" x14ac:dyDescent="0.3">
      <c r="A24" s="196">
        <f t="shared" si="0"/>
        <v>21</v>
      </c>
      <c r="B24" s="197" t="s">
        <v>994</v>
      </c>
      <c r="C24" s="197" t="s">
        <v>995</v>
      </c>
      <c r="D24" s="197" t="s">
        <v>2428</v>
      </c>
      <c r="E24" s="197" t="s">
        <v>996</v>
      </c>
      <c r="F24" s="197" t="s">
        <v>1366</v>
      </c>
      <c r="G24" s="198">
        <v>45160.540972222225</v>
      </c>
      <c r="H24" s="199">
        <v>45160</v>
      </c>
      <c r="I24" s="200">
        <v>0.54097222222480923</v>
      </c>
    </row>
    <row r="25" spans="1:9" x14ac:dyDescent="0.3">
      <c r="A25" s="196">
        <f t="shared" si="0"/>
        <v>22</v>
      </c>
      <c r="B25" s="197" t="s">
        <v>994</v>
      </c>
      <c r="C25" s="197" t="s">
        <v>1059</v>
      </c>
      <c r="D25" s="197" t="s">
        <v>2428</v>
      </c>
      <c r="E25" s="197" t="s">
        <v>1060</v>
      </c>
      <c r="F25" s="197" t="s">
        <v>1408</v>
      </c>
      <c r="G25" s="198">
        <v>45160.540972222225</v>
      </c>
      <c r="H25" s="199">
        <v>45160</v>
      </c>
      <c r="I25" s="200">
        <v>0.54097222222480923</v>
      </c>
    </row>
    <row r="26" spans="1:9" x14ac:dyDescent="0.3">
      <c r="A26" s="196">
        <f t="shared" si="0"/>
        <v>23</v>
      </c>
      <c r="B26" s="197" t="s">
        <v>994</v>
      </c>
      <c r="C26" s="197" t="s">
        <v>995</v>
      </c>
      <c r="D26" s="197" t="s">
        <v>2428</v>
      </c>
      <c r="E26" s="197" t="s">
        <v>996</v>
      </c>
      <c r="F26" s="197" t="s">
        <v>1450</v>
      </c>
      <c r="G26" s="198">
        <v>45160.587500000001</v>
      </c>
      <c r="H26" s="199">
        <v>45160</v>
      </c>
      <c r="I26" s="200">
        <v>0.58750000000145519</v>
      </c>
    </row>
    <row r="27" spans="1:9" x14ac:dyDescent="0.3">
      <c r="A27" s="196">
        <f t="shared" si="0"/>
        <v>24</v>
      </c>
      <c r="B27" s="197" t="s">
        <v>994</v>
      </c>
      <c r="C27" s="197" t="s">
        <v>1059</v>
      </c>
      <c r="D27" s="197" t="s">
        <v>2428</v>
      </c>
      <c r="E27" s="197" t="s">
        <v>1060</v>
      </c>
      <c r="F27" s="197" t="s">
        <v>1492</v>
      </c>
      <c r="G27" s="198">
        <v>45160.587500000001</v>
      </c>
      <c r="H27" s="199">
        <v>45160</v>
      </c>
      <c r="I27" s="200">
        <v>0.58750000000145519</v>
      </c>
    </row>
    <row r="28" spans="1:9" x14ac:dyDescent="0.3">
      <c r="A28" s="196">
        <f t="shared" si="0"/>
        <v>25</v>
      </c>
      <c r="B28" s="197" t="s">
        <v>994</v>
      </c>
      <c r="C28" s="197" t="s">
        <v>995</v>
      </c>
      <c r="D28" s="197" t="s">
        <v>2428</v>
      </c>
      <c r="E28" s="197" t="s">
        <v>996</v>
      </c>
      <c r="F28" s="197" t="s">
        <v>997</v>
      </c>
      <c r="G28" s="198">
        <v>45159.548611111109</v>
      </c>
      <c r="H28" s="199">
        <v>45159</v>
      </c>
      <c r="I28" s="200">
        <v>0.54861111110949423</v>
      </c>
    </row>
    <row r="29" spans="1:9" x14ac:dyDescent="0.3">
      <c r="A29" s="196">
        <f t="shared" si="0"/>
        <v>26</v>
      </c>
      <c r="B29" s="197" t="s">
        <v>994</v>
      </c>
      <c r="C29" s="197" t="s">
        <v>1059</v>
      </c>
      <c r="D29" s="197" t="s">
        <v>2428</v>
      </c>
      <c r="E29" s="197" t="s">
        <v>1060</v>
      </c>
      <c r="F29" s="197" t="s">
        <v>1061</v>
      </c>
      <c r="G29" s="198">
        <v>45159.548611111109</v>
      </c>
      <c r="H29" s="199">
        <v>45159</v>
      </c>
      <c r="I29" s="200">
        <v>0.54861111110949423</v>
      </c>
    </row>
    <row r="30" spans="1:9" x14ac:dyDescent="0.3">
      <c r="A30" s="196">
        <f t="shared" si="0"/>
        <v>27</v>
      </c>
      <c r="B30" s="197" t="s">
        <v>994</v>
      </c>
      <c r="C30" s="197" t="s">
        <v>995</v>
      </c>
      <c r="D30" s="197" t="s">
        <v>2428</v>
      </c>
      <c r="E30" s="197" t="s">
        <v>996</v>
      </c>
      <c r="F30" s="197" t="s">
        <v>1083</v>
      </c>
      <c r="G30" s="198">
        <v>45159.395833333336</v>
      </c>
      <c r="H30" s="199">
        <v>45159</v>
      </c>
      <c r="I30" s="200">
        <v>0.39583333333575865</v>
      </c>
    </row>
    <row r="31" spans="1:9" x14ac:dyDescent="0.3">
      <c r="A31" s="196">
        <f t="shared" si="0"/>
        <v>28</v>
      </c>
      <c r="B31" s="197" t="s">
        <v>994</v>
      </c>
      <c r="C31" s="197" t="s">
        <v>1059</v>
      </c>
      <c r="D31" s="197" t="s">
        <v>2428</v>
      </c>
      <c r="E31" s="197" t="s">
        <v>1060</v>
      </c>
      <c r="F31" s="197" t="s">
        <v>1145</v>
      </c>
      <c r="G31" s="198">
        <v>45159.395833333336</v>
      </c>
      <c r="H31" s="199">
        <v>45159</v>
      </c>
      <c r="I31" s="200">
        <v>0.39583333333575865</v>
      </c>
    </row>
    <row r="32" spans="1:9" x14ac:dyDescent="0.3">
      <c r="A32" s="196">
        <f t="shared" si="0"/>
        <v>29</v>
      </c>
      <c r="B32" s="197" t="s">
        <v>994</v>
      </c>
      <c r="C32" s="197" t="s">
        <v>995</v>
      </c>
      <c r="D32" s="197" t="s">
        <v>2428</v>
      </c>
      <c r="E32" s="197" t="s">
        <v>996</v>
      </c>
      <c r="F32" s="197" t="s">
        <v>1167</v>
      </c>
      <c r="G32" s="198">
        <v>45159.496527777781</v>
      </c>
      <c r="H32" s="199">
        <v>45159</v>
      </c>
      <c r="I32" s="200">
        <v>0.49652777778101154</v>
      </c>
    </row>
    <row r="33" spans="1:9" x14ac:dyDescent="0.3">
      <c r="A33" s="196">
        <f t="shared" si="0"/>
        <v>30</v>
      </c>
      <c r="B33" s="197" t="s">
        <v>994</v>
      </c>
      <c r="C33" s="197" t="s">
        <v>1059</v>
      </c>
      <c r="D33" s="197" t="s">
        <v>2428</v>
      </c>
      <c r="E33" s="197" t="s">
        <v>1060</v>
      </c>
      <c r="F33" s="197" t="s">
        <v>1229</v>
      </c>
      <c r="G33" s="198">
        <v>45159.496527777781</v>
      </c>
      <c r="H33" s="199">
        <v>45159</v>
      </c>
      <c r="I33" s="200">
        <v>0.49652777778101154</v>
      </c>
    </row>
    <row r="34" spans="1:9" x14ac:dyDescent="0.3">
      <c r="A34" s="196">
        <f t="shared" si="0"/>
        <v>31</v>
      </c>
      <c r="B34" s="197" t="s">
        <v>994</v>
      </c>
      <c r="C34" s="197" t="s">
        <v>995</v>
      </c>
      <c r="D34" s="197" t="s">
        <v>2428</v>
      </c>
      <c r="E34" s="197" t="s">
        <v>996</v>
      </c>
      <c r="F34" s="197" t="s">
        <v>1251</v>
      </c>
      <c r="G34" s="198">
        <v>45159.395833333336</v>
      </c>
      <c r="H34" s="199">
        <v>45159</v>
      </c>
      <c r="I34" s="200">
        <v>0.39583333333575865</v>
      </c>
    </row>
    <row r="35" spans="1:9" x14ac:dyDescent="0.3">
      <c r="A35" s="196">
        <f t="shared" si="0"/>
        <v>32</v>
      </c>
      <c r="B35" s="197" t="s">
        <v>994</v>
      </c>
      <c r="C35" s="197" t="s">
        <v>1059</v>
      </c>
      <c r="D35" s="197" t="s">
        <v>2428</v>
      </c>
      <c r="E35" s="197" t="s">
        <v>1060</v>
      </c>
      <c r="F35" s="197" t="s">
        <v>1313</v>
      </c>
      <c r="G35" s="198">
        <v>45159.395833333336</v>
      </c>
      <c r="H35" s="199">
        <v>45159</v>
      </c>
      <c r="I35" s="200">
        <v>0.39583333333575865</v>
      </c>
    </row>
    <row r="36" spans="1:9" x14ac:dyDescent="0.3">
      <c r="A36" s="196">
        <f t="shared" si="0"/>
        <v>33</v>
      </c>
      <c r="B36" s="197" t="s">
        <v>994</v>
      </c>
      <c r="C36" s="197" t="s">
        <v>995</v>
      </c>
      <c r="D36" s="197" t="s">
        <v>2428</v>
      </c>
      <c r="E36" s="197" t="s">
        <v>996</v>
      </c>
      <c r="F36" s="197" t="s">
        <v>1335</v>
      </c>
      <c r="G36" s="198">
        <v>45159.475694444445</v>
      </c>
      <c r="H36" s="199">
        <v>45159</v>
      </c>
      <c r="I36" s="200">
        <v>0.47569444444525288</v>
      </c>
    </row>
    <row r="37" spans="1:9" x14ac:dyDescent="0.3">
      <c r="A37" s="196">
        <f t="shared" ref="A37:A63" si="1">IF(F37=F36,A36,A36+1)</f>
        <v>34</v>
      </c>
      <c r="B37" s="197" t="s">
        <v>994</v>
      </c>
      <c r="C37" s="197" t="s">
        <v>1059</v>
      </c>
      <c r="D37" s="197" t="s">
        <v>2428</v>
      </c>
      <c r="E37" s="197" t="s">
        <v>1060</v>
      </c>
      <c r="F37" s="197" t="s">
        <v>1397</v>
      </c>
      <c r="G37" s="198">
        <v>45159.475694444445</v>
      </c>
      <c r="H37" s="199">
        <v>45159</v>
      </c>
      <c r="I37" s="200">
        <v>0.47569444444525288</v>
      </c>
    </row>
    <row r="38" spans="1:9" x14ac:dyDescent="0.3">
      <c r="A38" s="196">
        <f t="shared" si="1"/>
        <v>35</v>
      </c>
      <c r="B38" s="197" t="s">
        <v>994</v>
      </c>
      <c r="C38" s="197" t="s">
        <v>995</v>
      </c>
      <c r="D38" s="197" t="s">
        <v>2428</v>
      </c>
      <c r="E38" s="197" t="s">
        <v>996</v>
      </c>
      <c r="F38" s="197" t="s">
        <v>1419</v>
      </c>
      <c r="G38" s="198">
        <v>45159.496527777781</v>
      </c>
      <c r="H38" s="199">
        <v>45159</v>
      </c>
      <c r="I38" s="200">
        <v>0.49652777778101154</v>
      </c>
    </row>
    <row r="39" spans="1:9" x14ac:dyDescent="0.3">
      <c r="A39" s="196">
        <f t="shared" si="1"/>
        <v>36</v>
      </c>
      <c r="B39" s="197" t="s">
        <v>994</v>
      </c>
      <c r="C39" s="197" t="s">
        <v>1059</v>
      </c>
      <c r="D39" s="197" t="s">
        <v>2428</v>
      </c>
      <c r="E39" s="197" t="s">
        <v>1060</v>
      </c>
      <c r="F39" s="197" t="s">
        <v>1481</v>
      </c>
      <c r="G39" s="198">
        <v>45159.496527777781</v>
      </c>
      <c r="H39" s="199">
        <v>45159</v>
      </c>
      <c r="I39" s="200">
        <v>0.49652777778101154</v>
      </c>
    </row>
    <row r="40" spans="1:9" x14ac:dyDescent="0.3">
      <c r="A40" s="196">
        <f t="shared" si="1"/>
        <v>37</v>
      </c>
      <c r="B40" s="197" t="s">
        <v>1503</v>
      </c>
      <c r="C40" s="197" t="s">
        <v>904</v>
      </c>
      <c r="D40" s="201" t="s">
        <v>2429</v>
      </c>
      <c r="E40" s="197" t="s">
        <v>905</v>
      </c>
      <c r="F40" s="197" t="s">
        <v>1514</v>
      </c>
      <c r="G40" s="198">
        <v>45160.587500000001</v>
      </c>
      <c r="H40" s="199">
        <v>45160</v>
      </c>
      <c r="I40" s="200">
        <v>0.58750000000145519</v>
      </c>
    </row>
    <row r="41" spans="1:9" x14ac:dyDescent="0.3">
      <c r="A41" s="196">
        <f t="shared" si="1"/>
        <v>38</v>
      </c>
      <c r="B41" s="197" t="s">
        <v>1503</v>
      </c>
      <c r="C41" s="197" t="s">
        <v>904</v>
      </c>
      <c r="D41" s="197" t="s">
        <v>2429</v>
      </c>
      <c r="E41" s="197" t="s">
        <v>905</v>
      </c>
      <c r="F41" s="197" t="s">
        <v>1580</v>
      </c>
      <c r="G41" s="198">
        <v>45161.474999999999</v>
      </c>
      <c r="H41" s="199">
        <v>45161</v>
      </c>
      <c r="I41" s="200">
        <v>0.47499999999854481</v>
      </c>
    </row>
    <row r="42" spans="1:9" x14ac:dyDescent="0.3">
      <c r="A42" s="196">
        <f t="shared" si="1"/>
        <v>39</v>
      </c>
      <c r="B42" s="197" t="s">
        <v>1503</v>
      </c>
      <c r="C42" s="197" t="s">
        <v>922</v>
      </c>
      <c r="D42" s="197" t="s">
        <v>2429</v>
      </c>
      <c r="E42" s="197" t="s">
        <v>923</v>
      </c>
      <c r="F42" s="197" t="s">
        <v>1552</v>
      </c>
      <c r="G42" s="198">
        <v>45160.587500000001</v>
      </c>
      <c r="H42" s="199">
        <v>45160</v>
      </c>
      <c r="I42" s="200">
        <v>0.58750000000145519</v>
      </c>
    </row>
    <row r="43" spans="1:9" x14ac:dyDescent="0.3">
      <c r="A43" s="196">
        <f t="shared" si="1"/>
        <v>40</v>
      </c>
      <c r="B43" s="197" t="s">
        <v>1503</v>
      </c>
      <c r="C43" s="197" t="s">
        <v>904</v>
      </c>
      <c r="D43" s="197" t="s">
        <v>2429</v>
      </c>
      <c r="E43" s="197" t="s">
        <v>905</v>
      </c>
      <c r="F43" s="197" t="s">
        <v>1635</v>
      </c>
      <c r="G43" s="198">
        <v>45160.587500000001</v>
      </c>
      <c r="H43" s="199">
        <v>45160</v>
      </c>
      <c r="I43" s="200">
        <v>0.58750000000145519</v>
      </c>
    </row>
    <row r="44" spans="1:9" x14ac:dyDescent="0.3">
      <c r="A44" s="196">
        <f t="shared" si="1"/>
        <v>41</v>
      </c>
      <c r="B44" s="197" t="s">
        <v>1503</v>
      </c>
      <c r="C44" s="197" t="s">
        <v>904</v>
      </c>
      <c r="D44" s="197" t="s">
        <v>2429</v>
      </c>
      <c r="E44" s="197" t="s">
        <v>905</v>
      </c>
      <c r="F44" s="197" t="s">
        <v>1689</v>
      </c>
      <c r="G44" s="198">
        <v>45161.532638888886</v>
      </c>
      <c r="H44" s="199">
        <v>45161</v>
      </c>
      <c r="I44" s="200">
        <v>0.53263888888614019</v>
      </c>
    </row>
    <row r="45" spans="1:9" x14ac:dyDescent="0.3">
      <c r="A45" s="196">
        <f t="shared" si="1"/>
        <v>42</v>
      </c>
      <c r="B45" s="197" t="s">
        <v>1503</v>
      </c>
      <c r="C45" s="197" t="s">
        <v>922</v>
      </c>
      <c r="D45" s="197" t="s">
        <v>2429</v>
      </c>
      <c r="E45" s="197" t="s">
        <v>923</v>
      </c>
      <c r="F45" s="197" t="s">
        <v>1671</v>
      </c>
      <c r="G45" s="198">
        <v>45160.587500000001</v>
      </c>
      <c r="H45" s="199">
        <v>45160</v>
      </c>
      <c r="I45" s="200">
        <v>0.58750000000145519</v>
      </c>
    </row>
    <row r="46" spans="1:9" x14ac:dyDescent="0.3">
      <c r="A46" s="196">
        <f t="shared" si="1"/>
        <v>43</v>
      </c>
      <c r="B46" s="197" t="s">
        <v>1503</v>
      </c>
      <c r="C46" s="197" t="s">
        <v>904</v>
      </c>
      <c r="D46" s="197" t="s">
        <v>2429</v>
      </c>
      <c r="E46" s="197" t="s">
        <v>905</v>
      </c>
      <c r="F46" s="197" t="s">
        <v>1749</v>
      </c>
      <c r="G46" s="198">
        <v>45161.354166666664</v>
      </c>
      <c r="H46" s="199">
        <v>45161</v>
      </c>
      <c r="I46" s="200">
        <v>0.35416666666424135</v>
      </c>
    </row>
    <row r="47" spans="1:9" x14ac:dyDescent="0.3">
      <c r="A47" s="196">
        <f t="shared" si="1"/>
        <v>44</v>
      </c>
      <c r="B47" s="197" t="s">
        <v>1503</v>
      </c>
      <c r="C47" s="197" t="s">
        <v>904</v>
      </c>
      <c r="D47" s="197" t="s">
        <v>2429</v>
      </c>
      <c r="E47" s="197" t="s">
        <v>905</v>
      </c>
      <c r="F47" s="197" t="s">
        <v>1806</v>
      </c>
      <c r="G47" s="198">
        <v>45160.587500000001</v>
      </c>
      <c r="H47" s="199">
        <v>45160</v>
      </c>
      <c r="I47" s="200">
        <v>0.58750000000145519</v>
      </c>
    </row>
    <row r="48" spans="1:9" x14ac:dyDescent="0.3">
      <c r="A48" s="196">
        <f t="shared" si="1"/>
        <v>45</v>
      </c>
      <c r="B48" s="197" t="s">
        <v>1503</v>
      </c>
      <c r="C48" s="197" t="s">
        <v>922</v>
      </c>
      <c r="D48" s="197" t="s">
        <v>2429</v>
      </c>
      <c r="E48" s="197" t="s">
        <v>923</v>
      </c>
      <c r="F48" s="197" t="s">
        <v>1785</v>
      </c>
      <c r="G48" s="198">
        <v>45160.587500000001</v>
      </c>
      <c r="H48" s="199">
        <v>45160</v>
      </c>
      <c r="I48" s="200">
        <v>0.58750000000145519</v>
      </c>
    </row>
    <row r="49" spans="1:9" x14ac:dyDescent="0.3">
      <c r="A49" s="196">
        <f t="shared" si="1"/>
        <v>46</v>
      </c>
      <c r="B49" s="197" t="s">
        <v>1503</v>
      </c>
      <c r="C49" s="197" t="s">
        <v>904</v>
      </c>
      <c r="D49" s="197" t="s">
        <v>2429</v>
      </c>
      <c r="E49" s="197" t="s">
        <v>905</v>
      </c>
      <c r="F49" s="197" t="s">
        <v>1504</v>
      </c>
      <c r="G49" s="198">
        <v>45160.472916666666</v>
      </c>
      <c r="H49" s="199">
        <v>45160</v>
      </c>
      <c r="I49" s="200">
        <v>0.47291666666569654</v>
      </c>
    </row>
    <row r="50" spans="1:9" x14ac:dyDescent="0.3">
      <c r="A50" s="196">
        <f t="shared" si="1"/>
        <v>47</v>
      </c>
      <c r="B50" s="197" t="s">
        <v>1503</v>
      </c>
      <c r="C50" s="197" t="s">
        <v>904</v>
      </c>
      <c r="D50" s="197" t="s">
        <v>2429</v>
      </c>
      <c r="E50" s="197" t="s">
        <v>905</v>
      </c>
      <c r="F50" s="197" t="s">
        <v>1564</v>
      </c>
      <c r="G50" s="198">
        <v>45159.444444444445</v>
      </c>
      <c r="H50" s="199">
        <v>45159</v>
      </c>
      <c r="I50" s="200">
        <v>0.44444444444525288</v>
      </c>
    </row>
    <row r="51" spans="1:9" x14ac:dyDescent="0.3">
      <c r="A51" s="196">
        <f t="shared" si="1"/>
        <v>48</v>
      </c>
      <c r="B51" s="197" t="s">
        <v>1503</v>
      </c>
      <c r="C51" s="197" t="s">
        <v>922</v>
      </c>
      <c r="D51" s="197" t="s">
        <v>2429</v>
      </c>
      <c r="E51" s="197" t="s">
        <v>923</v>
      </c>
      <c r="F51" s="197" t="s">
        <v>1548</v>
      </c>
      <c r="G51" s="198">
        <v>45159.444444444445</v>
      </c>
      <c r="H51" s="199">
        <v>45159</v>
      </c>
      <c r="I51" s="200">
        <v>0.44444444444525288</v>
      </c>
    </row>
    <row r="52" spans="1:9" x14ac:dyDescent="0.3">
      <c r="A52" s="196">
        <f t="shared" si="1"/>
        <v>49</v>
      </c>
      <c r="B52" s="197" t="s">
        <v>1503</v>
      </c>
      <c r="C52" s="197" t="s">
        <v>904</v>
      </c>
      <c r="D52" s="197" t="s">
        <v>2429</v>
      </c>
      <c r="E52" s="197" t="s">
        <v>905</v>
      </c>
      <c r="F52" s="197" t="s">
        <v>1622</v>
      </c>
      <c r="G52" s="198">
        <v>45159.496527777781</v>
      </c>
      <c r="H52" s="199">
        <v>45159</v>
      </c>
      <c r="I52" s="200">
        <v>0.49652777778101154</v>
      </c>
    </row>
    <row r="53" spans="1:9" x14ac:dyDescent="0.3">
      <c r="A53" s="196">
        <f t="shared" si="1"/>
        <v>50</v>
      </c>
      <c r="B53" s="197" t="s">
        <v>1503</v>
      </c>
      <c r="C53" s="197" t="s">
        <v>904</v>
      </c>
      <c r="D53" s="197" t="s">
        <v>2429</v>
      </c>
      <c r="E53" s="197" t="s">
        <v>905</v>
      </c>
      <c r="F53" s="197" t="s">
        <v>1682</v>
      </c>
      <c r="G53" s="198">
        <v>45159.496527777781</v>
      </c>
      <c r="H53" s="199">
        <v>45159</v>
      </c>
      <c r="I53" s="200">
        <v>0.49652777778101154</v>
      </c>
    </row>
    <row r="54" spans="1:9" x14ac:dyDescent="0.3">
      <c r="A54" s="196">
        <f t="shared" si="1"/>
        <v>51</v>
      </c>
      <c r="B54" s="197" t="s">
        <v>1503</v>
      </c>
      <c r="C54" s="197" t="s">
        <v>922</v>
      </c>
      <c r="D54" s="197" t="s">
        <v>2429</v>
      </c>
      <c r="E54" s="197" t="s">
        <v>923</v>
      </c>
      <c r="F54" s="197" t="s">
        <v>1666</v>
      </c>
      <c r="G54" s="198">
        <v>45159.496527777781</v>
      </c>
      <c r="H54" s="199">
        <v>45159</v>
      </c>
      <c r="I54" s="200">
        <v>0.49652777778101154</v>
      </c>
    </row>
    <row r="55" spans="1:9" x14ac:dyDescent="0.3">
      <c r="A55" s="196">
        <f t="shared" si="1"/>
        <v>52</v>
      </c>
      <c r="B55" s="197" t="s">
        <v>1503</v>
      </c>
      <c r="C55" s="197" t="s">
        <v>904</v>
      </c>
      <c r="D55" s="197" t="s">
        <v>2429</v>
      </c>
      <c r="E55" s="197" t="s">
        <v>905</v>
      </c>
      <c r="F55" s="197" t="s">
        <v>1736</v>
      </c>
      <c r="G55" s="198">
        <v>45159.444444444445</v>
      </c>
      <c r="H55" s="199">
        <v>45159</v>
      </c>
      <c r="I55" s="200">
        <v>0.44444444444525288</v>
      </c>
    </row>
    <row r="56" spans="1:9" x14ac:dyDescent="0.3">
      <c r="A56" s="196">
        <f t="shared" si="1"/>
        <v>53</v>
      </c>
      <c r="B56" s="197" t="s">
        <v>1503</v>
      </c>
      <c r="C56" s="197" t="s">
        <v>904</v>
      </c>
      <c r="D56" s="197" t="s">
        <v>2429</v>
      </c>
      <c r="E56" s="197" t="s">
        <v>905</v>
      </c>
      <c r="F56" s="197" t="s">
        <v>1796</v>
      </c>
      <c r="G56" s="198">
        <v>45160.481249999997</v>
      </c>
      <c r="H56" s="199">
        <v>45160</v>
      </c>
      <c r="I56" s="200">
        <v>0.48124999999708962</v>
      </c>
    </row>
    <row r="57" spans="1:9" x14ac:dyDescent="0.3">
      <c r="A57" s="196">
        <f t="shared" si="1"/>
        <v>54</v>
      </c>
      <c r="B57" s="197" t="s">
        <v>1503</v>
      </c>
      <c r="C57" s="197" t="s">
        <v>922</v>
      </c>
      <c r="D57" s="197" t="s">
        <v>2429</v>
      </c>
      <c r="E57" s="197" t="s">
        <v>923</v>
      </c>
      <c r="F57" s="197" t="s">
        <v>1780</v>
      </c>
      <c r="G57" s="198">
        <v>45159.444444444445</v>
      </c>
      <c r="H57" s="199">
        <v>45159</v>
      </c>
      <c r="I57" s="200">
        <v>0.44444444444525288</v>
      </c>
    </row>
    <row r="58" spans="1:9" x14ac:dyDescent="0.3">
      <c r="A58" s="196">
        <f t="shared" si="1"/>
        <v>55</v>
      </c>
      <c r="B58" s="197" t="s">
        <v>903</v>
      </c>
      <c r="C58" s="197" t="s">
        <v>904</v>
      </c>
      <c r="D58" s="197" t="s">
        <v>2429</v>
      </c>
      <c r="E58" s="197" t="s">
        <v>905</v>
      </c>
      <c r="F58" s="197" t="s">
        <v>906</v>
      </c>
      <c r="G58" s="198">
        <v>45159.444444444445</v>
      </c>
      <c r="H58" s="199">
        <v>45159</v>
      </c>
      <c r="I58" s="200">
        <v>0.44444444444525288</v>
      </c>
    </row>
    <row r="59" spans="1:9" x14ac:dyDescent="0.3">
      <c r="A59" s="196">
        <f t="shared" si="1"/>
        <v>56</v>
      </c>
      <c r="B59" s="197" t="s">
        <v>903</v>
      </c>
      <c r="C59" s="197" t="s">
        <v>904</v>
      </c>
      <c r="D59" s="197" t="s">
        <v>2429</v>
      </c>
      <c r="E59" s="197" t="s">
        <v>905</v>
      </c>
      <c r="F59" s="197" t="s">
        <v>930</v>
      </c>
      <c r="G59" s="198">
        <v>45159.496527777781</v>
      </c>
      <c r="H59" s="199">
        <v>45159</v>
      </c>
      <c r="I59" s="200">
        <v>0.49652777778101154</v>
      </c>
    </row>
    <row r="60" spans="1:9" x14ac:dyDescent="0.3">
      <c r="A60" s="196">
        <f t="shared" si="1"/>
        <v>57</v>
      </c>
      <c r="B60" s="197" t="s">
        <v>903</v>
      </c>
      <c r="C60" s="197" t="s">
        <v>922</v>
      </c>
      <c r="D60" s="197" t="s">
        <v>2429</v>
      </c>
      <c r="E60" s="197" t="s">
        <v>923</v>
      </c>
      <c r="F60" s="197" t="s">
        <v>924</v>
      </c>
      <c r="G60" s="198">
        <v>45159.444444444445</v>
      </c>
      <c r="H60" s="199">
        <v>45159</v>
      </c>
      <c r="I60" s="200">
        <v>0.44444444444525288</v>
      </c>
    </row>
    <row r="61" spans="1:9" x14ac:dyDescent="0.3">
      <c r="A61" s="196">
        <f t="shared" si="1"/>
        <v>58</v>
      </c>
      <c r="B61" s="197" t="s">
        <v>903</v>
      </c>
      <c r="C61" s="197" t="s">
        <v>904</v>
      </c>
      <c r="D61" s="197" t="s">
        <v>2429</v>
      </c>
      <c r="E61" s="197" t="s">
        <v>905</v>
      </c>
      <c r="F61" s="197" t="s">
        <v>951</v>
      </c>
      <c r="G61" s="198">
        <v>45160.489583333336</v>
      </c>
      <c r="H61" s="199">
        <v>45160</v>
      </c>
      <c r="I61" s="200">
        <v>0.48958333333575865</v>
      </c>
    </row>
    <row r="62" spans="1:9" x14ac:dyDescent="0.3">
      <c r="A62" s="196">
        <f t="shared" si="1"/>
        <v>59</v>
      </c>
      <c r="B62" s="197" t="s">
        <v>903</v>
      </c>
      <c r="C62" s="197" t="s">
        <v>904</v>
      </c>
      <c r="D62" s="197" t="s">
        <v>2429</v>
      </c>
      <c r="E62" s="197" t="s">
        <v>905</v>
      </c>
      <c r="F62" s="197" t="s">
        <v>973</v>
      </c>
      <c r="G62" s="198">
        <v>45159.444444444445</v>
      </c>
      <c r="H62" s="199">
        <v>45159</v>
      </c>
      <c r="I62" s="200">
        <v>0.44444444444525288</v>
      </c>
    </row>
    <row r="63" spans="1:9" x14ac:dyDescent="0.3">
      <c r="A63" s="196">
        <f t="shared" si="1"/>
        <v>60</v>
      </c>
      <c r="B63" s="197" t="s">
        <v>903</v>
      </c>
      <c r="C63" s="197" t="s">
        <v>922</v>
      </c>
      <c r="D63" s="197" t="s">
        <v>2429</v>
      </c>
      <c r="E63" s="197" t="s">
        <v>923</v>
      </c>
      <c r="F63" s="197" t="s">
        <v>967</v>
      </c>
      <c r="G63" s="198">
        <v>45159.444444444445</v>
      </c>
      <c r="H63" s="199">
        <v>45159</v>
      </c>
      <c r="I63" s="200">
        <v>0.44444444444525288</v>
      </c>
    </row>
  </sheetData>
  <pageMargins left="0.7" right="0.7" top="0.75" bottom="0.75" header="0.3" footer="0.3"/>
  <pageSetup paperSize="3" orientation="portrait" r:id="rId1"/>
  <headerFooter>
    <oddHeader>&amp;L&amp;"Arial,Italic"&amp;9Duwamish AOC4 Periodic Monitoring 2023 - fish and crab processing&amp;R&amp;"Arial,Italic"&amp;8Appendix D
Laboratory Tissue Preparation Notes</oddHeader>
    <oddFooter>&amp;L&amp;G&amp;C&amp;"Arial,Bold"&amp;8&amp;KFF0000FINAL&amp;R&amp;"Arial,Regular"&amp;8Periodic Monitoring Data Report
D-2-&amp;P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2023 LDW fish</vt:lpstr>
      <vt:lpstr>2023 Fish Processing</vt:lpstr>
      <vt:lpstr>2023 Thawed mass</vt:lpstr>
      <vt:lpstr>Fish Processing Form OLD</vt:lpstr>
      <vt:lpstr>2023 COC IDs</vt:lpstr>
      <vt:lpstr>'2023 Thawed mass'!Print_Area</vt:lpstr>
      <vt:lpstr>'2023 Fish Processing'!Print_Titles</vt:lpstr>
      <vt:lpstr>'2023 LDW fish'!Print_Titles</vt:lpstr>
      <vt:lpstr>'2023 Thawed mass'!Print_Titles</vt:lpstr>
    </vt:vector>
  </TitlesOfParts>
  <Company>Windward Environmental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Katka</dc:creator>
  <cp:lastModifiedBy>Shana Schorsch</cp:lastModifiedBy>
  <cp:lastPrinted>2024-12-27T18:27:59Z</cp:lastPrinted>
  <dcterms:created xsi:type="dcterms:W3CDTF">2009-09-24T18:19:34Z</dcterms:created>
  <dcterms:modified xsi:type="dcterms:W3CDTF">2025-01-03T19:54:31Z</dcterms:modified>
</cp:coreProperties>
</file>